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F:\HRAD 2021\Výzva na predloženie ponuky\"/>
    </mc:Choice>
  </mc:AlternateContent>
  <xr:revisionPtr revIDLastSave="0" documentId="13_ncr:1_{6B2201A1-4C12-4F06-9387-F869CF8ABBB0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Rekapitulácia stavby" sheetId="1" r:id="rId1"/>
    <sheet name="211 - Bašta č. 12 -  6,0 ..." sheetId="2" r:id="rId2"/>
    <sheet name="212 - Múr č. 21 -  10,0 x..." sheetId="3" r:id="rId3"/>
  </sheets>
  <definedNames>
    <definedName name="_xlnm._FilterDatabase" localSheetId="1" hidden="1">'211 - Bašta č. 12 -  6,0 ...'!$C$122:$K$142</definedName>
    <definedName name="_xlnm._FilterDatabase" localSheetId="2" hidden="1">'212 - Múr č. 21 -  10,0 x...'!$C$122:$K$142</definedName>
    <definedName name="_xlnm.Print_Titles" localSheetId="1">'211 - Bašta č. 12 -  6,0 ...'!$122:$122</definedName>
    <definedName name="_xlnm.Print_Titles" localSheetId="2">'212 - Múr č. 21 -  10,0 x...'!$122:$122</definedName>
    <definedName name="_xlnm.Print_Titles" localSheetId="0">'Rekapitulácia stavby'!$92:$92</definedName>
    <definedName name="_xlnm.Print_Area" localSheetId="1">'211 - Bašta č. 12 -  6,0 ...'!$C$4:$J$76,'211 - Bašta č. 12 -  6,0 ...'!$C$110:$J$142</definedName>
    <definedName name="_xlnm.Print_Area" localSheetId="2">'212 - Múr č. 21 -  10,0 x...'!$C$4:$J$76,'212 - Múr č. 21 -  10,0 x...'!$C$110:$J$142</definedName>
    <definedName name="_xlnm.Print_Area" localSheetId="0">'Rekapitulácia stavby'!$D$4:$AO$76,'Rekapitulácia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T128" i="3"/>
  <c r="R129" i="3"/>
  <c r="R128" i="3" s="1"/>
  <c r="P129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 s="1"/>
  <c r="J17" i="3"/>
  <c r="J117" i="3"/>
  <c r="E7" i="3"/>
  <c r="E85" i="3"/>
  <c r="J37" i="2"/>
  <c r="J36" i="2"/>
  <c r="AY95" i="1" s="1"/>
  <c r="J35" i="2"/>
  <c r="AX95" i="1" s="1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T128" i="2" s="1"/>
  <c r="R129" i="2"/>
  <c r="R128" i="2"/>
  <c r="P129" i="2"/>
  <c r="P128" i="2" s="1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/>
  <c r="J17" i="2"/>
  <c r="J117" i="2"/>
  <c r="E7" i="2"/>
  <c r="E113" i="2" s="1"/>
  <c r="L90" i="1"/>
  <c r="AM90" i="1"/>
  <c r="AM89" i="1"/>
  <c r="L89" i="1"/>
  <c r="AM87" i="1"/>
  <c r="L87" i="1"/>
  <c r="L85" i="1"/>
  <c r="L84" i="1"/>
  <c r="J141" i="3"/>
  <c r="BK140" i="3"/>
  <c r="BK137" i="3"/>
  <c r="BK134" i="3"/>
  <c r="J133" i="3"/>
  <c r="BK131" i="3"/>
  <c r="J129" i="3"/>
  <c r="BK127" i="3"/>
  <c r="BK141" i="2"/>
  <c r="BK134" i="2"/>
  <c r="J132" i="2"/>
  <c r="J127" i="2"/>
  <c r="J126" i="2"/>
  <c r="BK142" i="3"/>
  <c r="J140" i="3"/>
  <c r="J137" i="3"/>
  <c r="J136" i="3"/>
  <c r="J134" i="3"/>
  <c r="BK133" i="3"/>
  <c r="J142" i="2"/>
  <c r="BK140" i="2"/>
  <c r="BK132" i="2"/>
  <c r="BK131" i="2"/>
  <c r="BK129" i="2"/>
  <c r="BK127" i="2"/>
  <c r="J142" i="3"/>
  <c r="BK136" i="3"/>
  <c r="BK132" i="3"/>
  <c r="J131" i="3"/>
  <c r="BK129" i="3"/>
  <c r="J126" i="3"/>
  <c r="J140" i="2"/>
  <c r="J137" i="2"/>
  <c r="BK136" i="2"/>
  <c r="J134" i="2"/>
  <c r="J133" i="2"/>
  <c r="J131" i="2"/>
  <c r="AS94" i="1"/>
  <c r="BK141" i="3"/>
  <c r="J132" i="3"/>
  <c r="J127" i="3"/>
  <c r="BK126" i="3"/>
  <c r="BK142" i="2"/>
  <c r="J141" i="2"/>
  <c r="BK137" i="2"/>
  <c r="J136" i="2"/>
  <c r="BK133" i="2"/>
  <c r="J129" i="2"/>
  <c r="BK126" i="2"/>
  <c r="P125" i="2" l="1"/>
  <c r="BK130" i="2"/>
  <c r="J130" i="2"/>
  <c r="J100" i="2"/>
  <c r="T130" i="2"/>
  <c r="R135" i="2"/>
  <c r="R139" i="2"/>
  <c r="R138" i="2"/>
  <c r="BK139" i="3"/>
  <c r="BK138" i="3" s="1"/>
  <c r="J138" i="3" s="1"/>
  <c r="J102" i="3" s="1"/>
  <c r="BK125" i="2"/>
  <c r="J125" i="2"/>
  <c r="J98" i="2" s="1"/>
  <c r="R125" i="2"/>
  <c r="P130" i="2"/>
  <c r="P135" i="2"/>
  <c r="P139" i="2"/>
  <c r="P138" i="2"/>
  <c r="P125" i="3"/>
  <c r="T130" i="3"/>
  <c r="P135" i="3"/>
  <c r="P139" i="3"/>
  <c r="P138" i="3" s="1"/>
  <c r="R130" i="2"/>
  <c r="T139" i="2"/>
  <c r="T138" i="2"/>
  <c r="BK125" i="3"/>
  <c r="J125" i="3"/>
  <c r="J98" i="3" s="1"/>
  <c r="R125" i="3"/>
  <c r="P130" i="3"/>
  <c r="BK135" i="3"/>
  <c r="J135" i="3"/>
  <c r="J101" i="3"/>
  <c r="R135" i="3"/>
  <c r="R139" i="3"/>
  <c r="R138" i="3" s="1"/>
  <c r="T125" i="2"/>
  <c r="BK135" i="2"/>
  <c r="J135" i="2" s="1"/>
  <c r="J101" i="2" s="1"/>
  <c r="T135" i="2"/>
  <c r="BK139" i="2"/>
  <c r="J139" i="2"/>
  <c r="J103" i="2" s="1"/>
  <c r="T125" i="3"/>
  <c r="BK130" i="3"/>
  <c r="J130" i="3" s="1"/>
  <c r="J100" i="3" s="1"/>
  <c r="R130" i="3"/>
  <c r="T135" i="3"/>
  <c r="T139" i="3"/>
  <c r="T138" i="3" s="1"/>
  <c r="J89" i="2"/>
  <c r="BF127" i="2"/>
  <c r="BF137" i="2"/>
  <c r="BF140" i="2"/>
  <c r="E113" i="3"/>
  <c r="BF126" i="3"/>
  <c r="BF131" i="3"/>
  <c r="BF132" i="3"/>
  <c r="BF136" i="3"/>
  <c r="BF140" i="3"/>
  <c r="E85" i="2"/>
  <c r="BF132" i="2"/>
  <c r="BF133" i="3"/>
  <c r="BF129" i="2"/>
  <c r="BF131" i="2"/>
  <c r="BF136" i="2"/>
  <c r="BF141" i="2"/>
  <c r="BF142" i="2"/>
  <c r="BK128" i="2"/>
  <c r="J128" i="2" s="1"/>
  <c r="J99" i="2" s="1"/>
  <c r="J89" i="3"/>
  <c r="BF134" i="3"/>
  <c r="BF137" i="3"/>
  <c r="BF141" i="3"/>
  <c r="BK128" i="3"/>
  <c r="J128" i="3" s="1"/>
  <c r="J99" i="3" s="1"/>
  <c r="F92" i="2"/>
  <c r="BF126" i="2"/>
  <c r="BF133" i="2"/>
  <c r="BF134" i="2"/>
  <c r="F92" i="3"/>
  <c r="BF127" i="3"/>
  <c r="BF129" i="3"/>
  <c r="BF142" i="3"/>
  <c r="F36" i="2"/>
  <c r="BC95" i="1"/>
  <c r="F35" i="2"/>
  <c r="BB95" i="1" s="1"/>
  <c r="F36" i="3"/>
  <c r="BC96" i="1" s="1"/>
  <c r="F37" i="3"/>
  <c r="BD96" i="1" s="1"/>
  <c r="F37" i="2"/>
  <c r="BD95" i="1"/>
  <c r="F33" i="2"/>
  <c r="AZ95" i="1" s="1"/>
  <c r="F33" i="3"/>
  <c r="AZ96" i="1" s="1"/>
  <c r="J33" i="3"/>
  <c r="AV96" i="1" s="1"/>
  <c r="J33" i="2"/>
  <c r="AV95" i="1" s="1"/>
  <c r="F35" i="3"/>
  <c r="BB96" i="1" s="1"/>
  <c r="T124" i="3" l="1"/>
  <c r="T123" i="3" s="1"/>
  <c r="R124" i="3"/>
  <c r="R123" i="3"/>
  <c r="R124" i="2"/>
  <c r="R123" i="2"/>
  <c r="P124" i="2"/>
  <c r="P123" i="2"/>
  <c r="AU95" i="1" s="1"/>
  <c r="T124" i="2"/>
  <c r="T123" i="2"/>
  <c r="P124" i="3"/>
  <c r="P123" i="3"/>
  <c r="AU96" i="1"/>
  <c r="BK138" i="2"/>
  <c r="J138" i="2"/>
  <c r="J102" i="2" s="1"/>
  <c r="J139" i="3"/>
  <c r="J103" i="3"/>
  <c r="BK124" i="2"/>
  <c r="BK123" i="2"/>
  <c r="J123" i="2"/>
  <c r="J30" i="2" s="1"/>
  <c r="AG95" i="1" s="1"/>
  <c r="BK124" i="3"/>
  <c r="J124" i="3"/>
  <c r="J97" i="3" s="1"/>
  <c r="F34" i="2"/>
  <c r="BA95" i="1" s="1"/>
  <c r="BB94" i="1"/>
  <c r="AX94" i="1" s="1"/>
  <c r="BD94" i="1"/>
  <c r="W33" i="1" s="1"/>
  <c r="BC94" i="1"/>
  <c r="AY94" i="1"/>
  <c r="J34" i="2"/>
  <c r="AW95" i="1"/>
  <c r="AT95" i="1"/>
  <c r="F34" i="3"/>
  <c r="BA96" i="1"/>
  <c r="AZ94" i="1"/>
  <c r="W29" i="1"/>
  <c r="J34" i="3"/>
  <c r="AW96" i="1"/>
  <c r="AT96" i="1"/>
  <c r="J39" i="2" l="1"/>
  <c r="J124" i="2"/>
  <c r="J97" i="2"/>
  <c r="BK123" i="3"/>
  <c r="J123" i="3"/>
  <c r="J96" i="2"/>
  <c r="AN95" i="1"/>
  <c r="AU94" i="1"/>
  <c r="W32" i="1"/>
  <c r="W31" i="1"/>
  <c r="AV94" i="1"/>
  <c r="AK29" i="1"/>
  <c r="BA94" i="1"/>
  <c r="W30" i="1" s="1"/>
  <c r="J30" i="3"/>
  <c r="AG96" i="1"/>
  <c r="AN96" i="1" s="1"/>
  <c r="J39" i="3" l="1"/>
  <c r="J96" i="3"/>
  <c r="AG94" i="1"/>
  <c r="AK26" i="1" s="1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<sst xmlns="http://schemas.openxmlformats.org/spreadsheetml/2006/main" count="811" uniqueCount="181">
  <si>
    <t>Export Komplet</t>
  </si>
  <si>
    <t/>
  </si>
  <si>
    <t>2.0</t>
  </si>
  <si>
    <t>False</t>
  </si>
  <si>
    <t>{d50aea42-ecdc-4d8b-8cc2-f5b1dd9c0a70}</t>
  </si>
  <si>
    <t>&gt;&gt;  skryté stĺpce  &lt;&lt;</t>
  </si>
  <si>
    <t>0,1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</si>
  <si>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</si>
  <si>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</si>
  <si>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</si>
  <si>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</si>
  <si>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</si>
  <si>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</si>
  <si>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</si>
  <si>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B064-20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</si>
  <si>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</si>
  <si>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</si>
  <si>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HRAD ZBOROV - opravy, ÚZPF 262/1-31</t>
  </si>
  <si>
    <t>JKSO:</t>
  </si>
  <si>
    <t>KS:</t>
  </si>
  <si>
    <t>Miesto:</t>
  </si>
  <si>
    <t>Návršie nad obcou Zborov</t>
  </si>
  <si>
    <t>Dátum:</t>
  </si>
  <si>
    <t>Objednávateľ:</t>
  </si>
  <si>
    <t>IČO:</t>
  </si>
  <si>
    <t>Obec Zborov</t>
  </si>
  <si>
    <t>IČ DPH:</t>
  </si>
  <si>
    <t>Zhotoviteľ:</t>
  </si>
  <si>
    <t>Vyplň údaj</t>
  </si>
  <si>
    <t>Projektant:</t>
  </si>
  <si>
    <t>Ing. Vladislav Slosarčik</t>
  </si>
  <si>
    <t>True</t>
  </si>
  <si>
    <t>Spracovateľ:</t>
  </si>
  <si>
    <t>Ing. Slosarčik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</si>
  <si>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</si>
  <si>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</si>
  <si>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</si>
  <si>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</si>
  <si>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</si>
  <si>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</si>
  <si>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</si>
  <si>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</si>
  <si>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</si>
  <si>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</si>
  <si>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</si>
  <si>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</si>
  <si>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</si>
  <si>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</si>
  <si>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</si>
  <si>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</si>
  <si>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</si>
  <si>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</si>
  <si>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</si>
  <si>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</si>
  <si>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</si>
  <si>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</si>
  <si>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</si>
  <si>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</si>
  <si>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</si>
  <si>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</si>
  <si>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</si>
  <si>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</si>
  <si>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</si>
  <si>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</si>
  <si>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</si>
  <si>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</si>
  <si>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</si>
  <si>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</si>
  <si>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</si>
  <si>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</si>
  <si>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</si>
  <si>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</si>
  <si>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</si>
  <si>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</si>
  <si>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</si>
  <si>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</si>
  <si>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</si>
  <si>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</si>
  <si>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</si>
  <si>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</si>
  <si>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211</t>
  </si>
  <si>
    <t xml:space="preserve">Bašta č. 12 -  6,0 x 2,1 x 1,5 m </t>
  </si>
  <si>
    <t>STA</t>
  </si>
  <si>
    <t>1</t>
  </si>
  <si>
    <t>{4b38d629-f026-461a-803a-e8150fbe0800}</t>
  </si>
  <si>
    <t>212</t>
  </si>
  <si>
    <t xml:space="preserve">Múr č. 21 -  10,0 x 1,4 x 5,0 x m </t>
  </si>
  <si>
    <t>{b6c37612-ab68-4f0f-8411-18b999ab0e8f}</t>
  </si>
  <si>
    <t>KRYCÍ LIST ROZPOČTU</t>
  </si>
  <si>
    <t>Objekt:</t>
  </si>
  <si>
    <t xml:space="preserve">211 - Bašta č. 12 -  6,0 x 2,1 x 1,5 m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</si>
  <si>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</si>
  <si>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</si>
  <si>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</si>
  <si>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</si>
  <si>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</si>
  <si>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</si>
  <si>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</si>
  <si>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</si>
  <si>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9 - Ostatné konštrukcie a práce-búranie</t>
  </si>
  <si>
    <t xml:space="preserve">    99 - Presun hmôt HSV</t>
  </si>
  <si>
    <t>VRN - Investičné náklady neobsiahnuté v cenách</t>
  </si>
  <si>
    <t xml:space="preserve">    VRN07 - Dopravné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</si>
  <si>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</si>
  <si>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</si>
  <si>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</si>
  <si>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</si>
  <si>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</si>
  <si>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</si>
  <si>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</si>
  <si>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</si>
  <si>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</si>
  <si>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</si>
  <si>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</si>
  <si>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</si>
  <si>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</si>
  <si>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</si>
  <si>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</si>
  <si>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</si>
  <si>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</si>
  <si>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</si>
  <si>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216904112</t>
  </si>
  <si>
    <t>Očistenie plôch tlakovou vodou L stien akéhokoľvek muriva a rubu klenieb</t>
  </si>
  <si>
    <t>m2</t>
  </si>
  <si>
    <t>4</t>
  </si>
  <si>
    <t>-1636792939</t>
  </si>
  <si>
    <t>289472213</t>
  </si>
  <si>
    <t>Jednovrstv. hĺbkové škárovanie z lomového kameňa nad 30mm hrubého</t>
  </si>
  <si>
    <t>185494065</t>
  </si>
  <si>
    <t>3</t>
  </si>
  <si>
    <t>Zvislé a kompletné konštrukcie</t>
  </si>
  <si>
    <t>311211125</t>
  </si>
  <si>
    <t>Murivo nadzákladové z lomového kameňa neoprac. pod omietku obojstranne lícované na maltu MVC-2, 5</t>
  </si>
  <si>
    <t>m3</t>
  </si>
  <si>
    <t>204123605</t>
  </si>
  <si>
    <t>9</t>
  </si>
  <si>
    <t>Ostatné konštrukcie a práce-búranie</t>
  </si>
  <si>
    <t>941941041</t>
  </si>
  <si>
    <t>Montáž lešenia ľahkého pracovného radového s podlahami šírky nad 1,00 do 1,20 m, výšky do 10 m</t>
  </si>
  <si>
    <t>-627080094</t>
  </si>
  <si>
    <t>5</t>
  </si>
  <si>
    <t>941941291</t>
  </si>
  <si>
    <t>Príplatok za prvý a každý ďalší i začatý mesiac použitia lešenia ľahkého pracovného radového s podlahami šírky nad 1,00 do 1,20 m, výšky do 10 m</t>
  </si>
  <si>
    <t>1861510137</t>
  </si>
  <si>
    <t>6</t>
  </si>
  <si>
    <t>941941841</t>
  </si>
  <si>
    <t>Demontáž lešenia ľahkého pracovného radového s podlahami šírky nad 1,00 do 1,20 m, výšky do 10 m</t>
  </si>
  <si>
    <t>494202121</t>
  </si>
  <si>
    <t>7</t>
  </si>
  <si>
    <t>962022391</t>
  </si>
  <si>
    <t>Búranie muriva nadzákladového kamenného príp. zmieš. na akúkoľvek maltu,  -2,38500t</t>
  </si>
  <si>
    <t>-204487265</t>
  </si>
  <si>
    <t>99</t>
  </si>
  <si>
    <t>Presun hmôt HSV</t>
  </si>
  <si>
    <t>8</t>
  </si>
  <si>
    <t>999281111</t>
  </si>
  <si>
    <t>Presun hmôt pre opravy a údržbu objektov vrátane vonkajších plášťov výšky do 25 m</t>
  </si>
  <si>
    <t>t</t>
  </si>
  <si>
    <t>1484613002</t>
  </si>
  <si>
    <t>999281196-01</t>
  </si>
  <si>
    <t>Príplatok za zväčšený presun pre opravy a údržbu objektov vrátane vonkajších plášťov v odb. 801, 803, 811, 812, nad vymedzenú najväčšiu dopravnú vzdialenosť do 5000 m</t>
  </si>
  <si>
    <t>711611300</t>
  </si>
  <si>
    <t>VRN</t>
  </si>
  <si>
    <t>Investičné náklady neobsiahnuté v cenách</t>
  </si>
  <si>
    <t>VRN07</t>
  </si>
  <si>
    <t>Dopravné náklady</t>
  </si>
  <si>
    <t>10</t>
  </si>
  <si>
    <t>000700021</t>
  </si>
  <si>
    <t>Dopravné náklady - mimoriadne sťažené dopravné podmienky použitie mimoriadnych dopravných prostriedkov</t>
  </si>
  <si>
    <t>eur</t>
  </si>
  <si>
    <t>1024</t>
  </si>
  <si>
    <t>1901991489</t>
  </si>
  <si>
    <t>11</t>
  </si>
  <si>
    <t>000700023</t>
  </si>
  <si>
    <t>Dopravné náklady - mimoriadne sťažené dopravné podmienky prekládka materiálov na mimoriadne dopravné prostriedky</t>
  </si>
  <si>
    <t>900931410</t>
  </si>
  <si>
    <t>12</t>
  </si>
  <si>
    <t>000700041</t>
  </si>
  <si>
    <t>Dopravné náklady - vnútrostaveniskový presun z medziskládky k objektu bez rozlíšenia</t>
  </si>
  <si>
    <t>1964480489</t>
  </si>
  <si>
    <t xml:space="preserve">212 - Múr č. 21 -  10,0 x 1,4 x 5,0 x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</si>
</sst>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76" workbookViewId="0">
      <selection activeCell="AH27" sqref="AH27"/>
    </sheetView>
  </sheetViews>
  <sheetFormatPr defaultRowHeight="14.4"/>
  <cols>
    <col min="1" max="1" width="8.375" style="1" customWidth="1"/>
    <col min="2" max="2" width="1.625" style="1" customWidth="1"/>
    <col min="3" max="3" width="4.125" style="1" customWidth="1"/>
    <col min="4" max="33" width="2.625" style="1" customWidth="1"/>
    <col min="34" max="34" width="3.375" style="1" customWidth="1"/>
    <col min="35" max="35" width="31.625" style="1" customWidth="1"/>
    <col min="36" max="37" width="2.5" style="1" customWidth="1"/>
    <col min="38" max="38" width="8.375" style="1" customWidth="1"/>
    <col min="39" max="39" width="3.375" style="1" customWidth="1"/>
    <col min="40" max="40" width="13.375" style="1" customWidth="1"/>
    <col min="41" max="41" width="7.5" style="1" customWidth="1"/>
    <col min="42" max="42" width="4.125" style="1" customWidth="1"/>
    <col min="43" max="43" width="15.625" style="1" hidden="1" customWidth="1"/>
    <col min="44" max="44" width="13.625" style="1" customWidth="1"/>
    <col min="45" max="47" width="25.875" style="1" hidden="1" customWidth="1"/>
    <col min="48" max="49" width="21.625" style="1" hidden="1" customWidth="1"/>
    <col min="50" max="51" width="25" style="1" hidden="1" customWidth="1"/>
    <col min="52" max="52" width="21.625" style="1" hidden="1" customWidth="1"/>
    <col min="53" max="53" width="19.125" style="1" hidden="1" customWidth="1"/>
    <col min="54" max="54" width="25" style="1" hidden="1" customWidth="1"/>
    <col min="55" max="55" width="21.625" style="1" hidden="1" customWidth="1"/>
    <col min="56" max="56" width="19.125" style="1" hidden="1" customWidth="1"/>
    <col min="57" max="57" width="66.5" style="1" customWidth="1"/>
    <col min="71" max="91" width="9.37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99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.05" customHeight="1">
      <c r="B5" s="17"/>
      <c r="D5" s="21" t="s">
        <v>13</v>
      </c>
      <c r="K5" s="164" t="s">
        <v>14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7"/>
      <c r="BE5" s="161" t="s">
        <v>15</v>
      </c>
      <c r="BS5" s="14" t="s">
        <v>6</v>
      </c>
    </row>
    <row r="6" spans="1:74" s="1" customFormat="1" ht="37" customHeight="1">
      <c r="B6" s="17"/>
      <c r="D6" s="23" t="s">
        <v>16</v>
      </c>
      <c r="K6" s="166" t="s">
        <v>17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7"/>
      <c r="BE6" s="162"/>
      <c r="BS6" s="14" t="s">
        <v>6</v>
      </c>
    </row>
    <row r="7" spans="1:74" s="1" customFormat="1" ht="12.05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2"/>
      <c r="BS7" s="14" t="s">
        <v>6</v>
      </c>
    </row>
    <row r="8" spans="1:74" s="1" customFormat="1" ht="12.05" customHeight="1">
      <c r="B8" s="17"/>
      <c r="D8" s="24" t="s">
        <v>20</v>
      </c>
      <c r="K8" s="22" t="s">
        <v>21</v>
      </c>
      <c r="AK8" s="24" t="s">
        <v>22</v>
      </c>
      <c r="AN8" s="204"/>
      <c r="AR8" s="17"/>
      <c r="BE8" s="162"/>
      <c r="BS8" s="14" t="s">
        <v>6</v>
      </c>
    </row>
    <row r="9" spans="1:74" s="1" customFormat="1" ht="14.4" customHeight="1">
      <c r="B9" s="17"/>
      <c r="AR9" s="17"/>
      <c r="BE9" s="162"/>
      <c r="BS9" s="14" t="s">
        <v>6</v>
      </c>
    </row>
    <row r="10" spans="1:74" s="1" customFormat="1" ht="12.05" customHeight="1">
      <c r="B10" s="17"/>
      <c r="D10" s="24" t="s">
        <v>23</v>
      </c>
      <c r="AK10" s="24" t="s">
        <v>24</v>
      </c>
      <c r="AN10" s="22" t="s">
        <v>1</v>
      </c>
      <c r="AR10" s="17"/>
      <c r="BE10" s="162"/>
      <c r="BS10" s="14" t="s">
        <v>6</v>
      </c>
    </row>
    <row r="11" spans="1:74" s="1" customFormat="1" ht="18.45" customHeight="1">
      <c r="B11" s="17"/>
      <c r="E11" s="22" t="s">
        <v>25</v>
      </c>
      <c r="AK11" s="24" t="s">
        <v>26</v>
      </c>
      <c r="AN11" s="22" t="s">
        <v>1</v>
      </c>
      <c r="AR11" s="17"/>
      <c r="BE11" s="162"/>
      <c r="BS11" s="14" t="s">
        <v>6</v>
      </c>
    </row>
    <row r="12" spans="1:74" s="1" customFormat="1" ht="6.95" customHeight="1">
      <c r="B12" s="17"/>
      <c r="AR12" s="17"/>
      <c r="BE12" s="162"/>
      <c r="BS12" s="14" t="s">
        <v>6</v>
      </c>
    </row>
    <row r="13" spans="1:74" s="1" customFormat="1" ht="12.05" customHeight="1">
      <c r="B13" s="17"/>
      <c r="D13" s="24" t="s">
        <v>27</v>
      </c>
      <c r="AK13" s="24" t="s">
        <v>24</v>
      </c>
      <c r="AN13" s="26" t="s">
        <v>28</v>
      </c>
      <c r="AR13" s="17"/>
      <c r="BE13" s="162"/>
      <c r="BS13" s="14" t="s">
        <v>6</v>
      </c>
    </row>
    <row r="14" spans="1:74" ht="12.75">
      <c r="B14" s="17"/>
      <c r="E14" s="167" t="s">
        <v>28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24" t="s">
        <v>26</v>
      </c>
      <c r="AN14" s="26" t="s">
        <v>28</v>
      </c>
      <c r="AR14" s="17"/>
      <c r="BE14" s="162"/>
      <c r="BS14" s="14" t="s">
        <v>6</v>
      </c>
    </row>
    <row r="15" spans="1:74" s="1" customFormat="1" ht="6.95" customHeight="1">
      <c r="B15" s="17"/>
      <c r="AR15" s="17"/>
      <c r="BE15" s="162"/>
      <c r="BS15" s="14" t="s">
        <v>3</v>
      </c>
    </row>
    <row r="16" spans="1:74" s="1" customFormat="1" ht="12.05" customHeight="1">
      <c r="B16" s="17"/>
      <c r="D16" s="24" t="s">
        <v>29</v>
      </c>
      <c r="AK16" s="24" t="s">
        <v>24</v>
      </c>
      <c r="AN16" s="22" t="s">
        <v>1</v>
      </c>
      <c r="AR16" s="17"/>
      <c r="BE16" s="162"/>
      <c r="BS16" s="14" t="s">
        <v>3</v>
      </c>
    </row>
    <row r="17" spans="1:71" s="1" customFormat="1" ht="18.45" customHeight="1">
      <c r="B17" s="17"/>
      <c r="E17" s="22" t="s">
        <v>30</v>
      </c>
      <c r="AK17" s="24" t="s">
        <v>26</v>
      </c>
      <c r="AN17" s="22" t="s">
        <v>1</v>
      </c>
      <c r="AR17" s="17"/>
      <c r="BE17" s="162"/>
      <c r="BS17" s="14" t="s">
        <v>31</v>
      </c>
    </row>
    <row r="18" spans="1:71" s="1" customFormat="1" ht="6.95" customHeight="1">
      <c r="B18" s="17"/>
      <c r="AR18" s="17"/>
      <c r="BE18" s="162"/>
      <c r="BS18" s="14" t="s">
        <v>8</v>
      </c>
    </row>
    <row r="19" spans="1:71" s="1" customFormat="1" ht="12.05" customHeight="1">
      <c r="B19" s="17"/>
      <c r="D19" s="24" t="s">
        <v>32</v>
      </c>
      <c r="AK19" s="24" t="s">
        <v>24</v>
      </c>
      <c r="AN19" s="22" t="s">
        <v>1</v>
      </c>
      <c r="AR19" s="17"/>
      <c r="BE19" s="162"/>
      <c r="BS19" s="14" t="s">
        <v>8</v>
      </c>
    </row>
    <row r="20" spans="1:71" s="1" customFormat="1" ht="18.45" customHeight="1">
      <c r="B20" s="17"/>
      <c r="E20" s="22" t="s">
        <v>33</v>
      </c>
      <c r="AK20" s="24" t="s">
        <v>26</v>
      </c>
      <c r="AN20" s="22" t="s">
        <v>1</v>
      </c>
      <c r="AR20" s="17"/>
      <c r="BE20" s="162"/>
      <c r="BS20" s="14" t="s">
        <v>31</v>
      </c>
    </row>
    <row r="21" spans="1:71" s="1" customFormat="1" ht="6.95" customHeight="1">
      <c r="B21" s="17"/>
      <c r="AR21" s="17"/>
      <c r="BE21" s="162"/>
    </row>
    <row r="22" spans="1:71" s="1" customFormat="1" ht="12.05" customHeight="1">
      <c r="B22" s="17"/>
      <c r="D22" s="24" t="s">
        <v>34</v>
      </c>
      <c r="AR22" s="17"/>
      <c r="BE22" s="162"/>
    </row>
    <row r="23" spans="1:71" s="1" customFormat="1" ht="16.5" customHeight="1">
      <c r="B23" s="17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7"/>
      <c r="BE23" s="162"/>
    </row>
    <row r="24" spans="1:71" s="1" customFormat="1" ht="6.95" customHeight="1">
      <c r="B24" s="17"/>
      <c r="AR24" s="17"/>
      <c r="BE24" s="16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2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0">
        <f>ROUND(AG94,2)</f>
        <v>0</v>
      </c>
      <c r="AL26" s="171"/>
      <c r="AM26" s="171"/>
      <c r="AN26" s="171"/>
      <c r="AO26" s="171"/>
      <c r="AP26" s="29"/>
      <c r="AQ26" s="29"/>
      <c r="AR26" s="30"/>
      <c r="BE26" s="16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6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72" t="s">
        <v>36</v>
      </c>
      <c r="M28" s="172"/>
      <c r="N28" s="172"/>
      <c r="O28" s="172"/>
      <c r="P28" s="172"/>
      <c r="Q28" s="29"/>
      <c r="R28" s="29"/>
      <c r="S28" s="29"/>
      <c r="T28" s="29"/>
      <c r="U28" s="29"/>
      <c r="V28" s="29"/>
      <c r="W28" s="172" t="s">
        <v>37</v>
      </c>
      <c r="X28" s="172"/>
      <c r="Y28" s="172"/>
      <c r="Z28" s="172"/>
      <c r="AA28" s="172"/>
      <c r="AB28" s="172"/>
      <c r="AC28" s="172"/>
      <c r="AD28" s="172"/>
      <c r="AE28" s="172"/>
      <c r="AF28" s="29"/>
      <c r="AG28" s="29"/>
      <c r="AH28" s="29"/>
      <c r="AI28" s="29"/>
      <c r="AJ28" s="29"/>
      <c r="AK28" s="172" t="s">
        <v>38</v>
      </c>
      <c r="AL28" s="172"/>
      <c r="AM28" s="172"/>
      <c r="AN28" s="172"/>
      <c r="AO28" s="172"/>
      <c r="AP28" s="29"/>
      <c r="AQ28" s="29"/>
      <c r="AR28" s="30"/>
      <c r="BE28" s="162"/>
    </row>
    <row r="29" spans="1:71" s="3" customFormat="1" ht="14.4" customHeight="1">
      <c r="B29" s="34"/>
      <c r="D29" s="24" t="s">
        <v>39</v>
      </c>
      <c r="F29" s="24" t="s">
        <v>40</v>
      </c>
      <c r="L29" s="175">
        <v>0.2</v>
      </c>
      <c r="M29" s="174"/>
      <c r="N29" s="174"/>
      <c r="O29" s="174"/>
      <c r="P29" s="17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K29" s="173">
        <f>ROUND(AV94, 2)</f>
        <v>0</v>
      </c>
      <c r="AL29" s="174"/>
      <c r="AM29" s="174"/>
      <c r="AN29" s="174"/>
      <c r="AO29" s="174"/>
      <c r="AR29" s="34"/>
      <c r="BE29" s="163"/>
    </row>
    <row r="30" spans="1:71" s="3" customFormat="1" ht="14.4" customHeight="1">
      <c r="B30" s="34"/>
      <c r="F30" s="24" t="s">
        <v>41</v>
      </c>
      <c r="L30" s="175">
        <v>0.2</v>
      </c>
      <c r="M30" s="174"/>
      <c r="N30" s="174"/>
      <c r="O30" s="174"/>
      <c r="P30" s="17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3">
        <f>ROUND(AW94, 2)</f>
        <v>0</v>
      </c>
      <c r="AL30" s="174"/>
      <c r="AM30" s="174"/>
      <c r="AN30" s="174"/>
      <c r="AO30" s="174"/>
      <c r="AR30" s="34"/>
      <c r="BE30" s="163"/>
    </row>
    <row r="31" spans="1:71" s="3" customFormat="1" ht="14.4" hidden="1" customHeight="1">
      <c r="B31" s="34"/>
      <c r="F31" s="24" t="s">
        <v>42</v>
      </c>
      <c r="L31" s="175">
        <v>0.2</v>
      </c>
      <c r="M31" s="174"/>
      <c r="N31" s="174"/>
      <c r="O31" s="174"/>
      <c r="P31" s="174"/>
      <c r="W31" s="173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3">
        <v>0</v>
      </c>
      <c r="AL31" s="174"/>
      <c r="AM31" s="174"/>
      <c r="AN31" s="174"/>
      <c r="AO31" s="174"/>
      <c r="AR31" s="34"/>
      <c r="BE31" s="163"/>
    </row>
    <row r="32" spans="1:71" s="3" customFormat="1" ht="14.4" hidden="1" customHeight="1">
      <c r="B32" s="34"/>
      <c r="F32" s="24" t="s">
        <v>43</v>
      </c>
      <c r="L32" s="175">
        <v>0.2</v>
      </c>
      <c r="M32" s="174"/>
      <c r="N32" s="174"/>
      <c r="O32" s="174"/>
      <c r="P32" s="174"/>
      <c r="W32" s="173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3">
        <v>0</v>
      </c>
      <c r="AL32" s="174"/>
      <c r="AM32" s="174"/>
      <c r="AN32" s="174"/>
      <c r="AO32" s="174"/>
      <c r="AR32" s="34"/>
      <c r="BE32" s="163"/>
    </row>
    <row r="33" spans="1:57" s="3" customFormat="1" ht="14.4" hidden="1" customHeight="1">
      <c r="B33" s="34"/>
      <c r="F33" s="24" t="s">
        <v>44</v>
      </c>
      <c r="L33" s="175">
        <v>0</v>
      </c>
      <c r="M33" s="174"/>
      <c r="N33" s="174"/>
      <c r="O33" s="174"/>
      <c r="P33" s="17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3">
        <v>0</v>
      </c>
      <c r="AL33" s="174"/>
      <c r="AM33" s="174"/>
      <c r="AN33" s="174"/>
      <c r="AO33" s="174"/>
      <c r="AR33" s="34"/>
      <c r="BE33" s="163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62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76" t="s">
        <v>47</v>
      </c>
      <c r="Y35" s="177"/>
      <c r="Z35" s="177"/>
      <c r="AA35" s="177"/>
      <c r="AB35" s="177"/>
      <c r="AC35" s="37"/>
      <c r="AD35" s="37"/>
      <c r="AE35" s="37"/>
      <c r="AF35" s="37"/>
      <c r="AG35" s="37"/>
      <c r="AH35" s="37"/>
      <c r="AI35" s="37"/>
      <c r="AJ35" s="37"/>
      <c r="AK35" s="178">
        <f>SUM(AK26:AK33)</f>
        <v>0</v>
      </c>
      <c r="AL35" s="177"/>
      <c r="AM35" s="177"/>
      <c r="AN35" s="177"/>
      <c r="AO35" s="17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0">
      <c r="B50" s="17"/>
      <c r="AR50" s="17"/>
    </row>
    <row r="51" spans="1:57" ht="10">
      <c r="B51" s="17"/>
      <c r="AR51" s="17"/>
    </row>
    <row r="52" spans="1:57" ht="10">
      <c r="B52" s="17"/>
      <c r="AR52" s="17"/>
    </row>
    <row r="53" spans="1:57" ht="10">
      <c r="B53" s="17"/>
      <c r="AR53" s="17"/>
    </row>
    <row r="54" spans="1:57" ht="10">
      <c r="B54" s="17"/>
      <c r="AR54" s="17"/>
    </row>
    <row r="55" spans="1:57" ht="10">
      <c r="B55" s="17"/>
      <c r="AR55" s="17"/>
    </row>
    <row r="56" spans="1:57" ht="10">
      <c r="B56" s="17"/>
      <c r="AR56" s="17"/>
    </row>
    <row r="57" spans="1:57" ht="10">
      <c r="B57" s="17"/>
      <c r="AR57" s="17"/>
    </row>
    <row r="58" spans="1:57" ht="10">
      <c r="B58" s="17"/>
      <c r="AR58" s="17"/>
    </row>
    <row r="59" spans="1:57" ht="10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0">
      <c r="B61" s="17"/>
      <c r="AR61" s="17"/>
    </row>
    <row r="62" spans="1:57" ht="10">
      <c r="B62" s="17"/>
      <c r="AR62" s="17"/>
    </row>
    <row r="63" spans="1:57" ht="10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0">
      <c r="B65" s="17"/>
      <c r="AR65" s="17"/>
    </row>
    <row r="66" spans="1:57" ht="10">
      <c r="B66" s="17"/>
      <c r="AR66" s="17"/>
    </row>
    <row r="67" spans="1:57" ht="10">
      <c r="B67" s="17"/>
      <c r="AR67" s="17"/>
    </row>
    <row r="68" spans="1:57" ht="10">
      <c r="B68" s="17"/>
      <c r="AR68" s="17"/>
    </row>
    <row r="69" spans="1:57" ht="10">
      <c r="B69" s="17"/>
      <c r="AR69" s="17"/>
    </row>
    <row r="70" spans="1:57" ht="10">
      <c r="B70" s="17"/>
      <c r="AR70" s="17"/>
    </row>
    <row r="71" spans="1:57" ht="10">
      <c r="B71" s="17"/>
      <c r="AR71" s="17"/>
    </row>
    <row r="72" spans="1:57" ht="10">
      <c r="B72" s="17"/>
      <c r="AR72" s="17"/>
    </row>
    <row r="73" spans="1:57" ht="10">
      <c r="B73" s="17"/>
      <c r="AR73" s="17"/>
    </row>
    <row r="74" spans="1:57" ht="10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0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.05" customHeight="1">
      <c r="B84" s="48"/>
      <c r="C84" s="24" t="s">
        <v>13</v>
      </c>
      <c r="L84" s="4" t="str">
        <f>K5</f>
        <v>B064-20</v>
      </c>
      <c r="AR84" s="48"/>
    </row>
    <row r="85" spans="1:91" s="5" customFormat="1" ht="37" customHeight="1">
      <c r="B85" s="49"/>
      <c r="C85" s="50" t="s">
        <v>16</v>
      </c>
      <c r="L85" s="180" t="str">
        <f>K6</f>
        <v>HRAD ZBOROV - opravy, ÚZPF 262/1-31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.05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Návršie nad obcou Zborov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82" t="str">
        <f>IF(AN8= "","",AN8)</f>
        <v/>
      </c>
      <c r="AN87" s="18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Zborov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83" t="str">
        <f>IF(E17="","",E17)</f>
        <v>Ing. Vladislav Slosarčik</v>
      </c>
      <c r="AN89" s="184"/>
      <c r="AO89" s="184"/>
      <c r="AP89" s="184"/>
      <c r="AQ89" s="29"/>
      <c r="AR89" s="30"/>
      <c r="AS89" s="185" t="s">
        <v>55</v>
      </c>
      <c r="AT89" s="18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83" t="str">
        <f>IF(E20="","",E20)</f>
        <v>Ing. Slosarčik</v>
      </c>
      <c r="AN90" s="184"/>
      <c r="AO90" s="184"/>
      <c r="AP90" s="184"/>
      <c r="AQ90" s="29"/>
      <c r="AR90" s="30"/>
      <c r="AS90" s="187"/>
      <c r="AT90" s="18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7"/>
      <c r="AT91" s="18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9" t="s">
        <v>56</v>
      </c>
      <c r="D92" s="190"/>
      <c r="E92" s="190"/>
      <c r="F92" s="190"/>
      <c r="G92" s="190"/>
      <c r="H92" s="57"/>
      <c r="I92" s="191" t="s">
        <v>57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58</v>
      </c>
      <c r="AH92" s="190"/>
      <c r="AI92" s="190"/>
      <c r="AJ92" s="190"/>
      <c r="AK92" s="190"/>
      <c r="AL92" s="190"/>
      <c r="AM92" s="190"/>
      <c r="AN92" s="191" t="s">
        <v>59</v>
      </c>
      <c r="AO92" s="190"/>
      <c r="AP92" s="193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7">
        <f>ROUND(SUM(AG95:AG96),2)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196" t="s">
        <v>80</v>
      </c>
      <c r="E95" s="196"/>
      <c r="F95" s="196"/>
      <c r="G95" s="196"/>
      <c r="H95" s="196"/>
      <c r="I95" s="79"/>
      <c r="J95" s="196" t="s">
        <v>81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'211 - Bašta č. 12 -  6,0 ...'!J30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80" t="s">
        <v>82</v>
      </c>
      <c r="AR95" s="77"/>
      <c r="AS95" s="81">
        <v>0</v>
      </c>
      <c r="AT95" s="82">
        <f>ROUND(SUM(AV95:AW95),2)</f>
        <v>0</v>
      </c>
      <c r="AU95" s="83">
        <f>'211 - Bašta č. 12 -  6,0 ...'!P123</f>
        <v>0</v>
      </c>
      <c r="AV95" s="82">
        <f>'211 - Bašta č. 12 -  6,0 ...'!J33</f>
        <v>0</v>
      </c>
      <c r="AW95" s="82">
        <f>'211 - Bašta č. 12 -  6,0 ...'!J34</f>
        <v>0</v>
      </c>
      <c r="AX95" s="82">
        <f>'211 - Bašta č. 12 -  6,0 ...'!J35</f>
        <v>0</v>
      </c>
      <c r="AY95" s="82">
        <f>'211 - Bašta č. 12 -  6,0 ...'!J36</f>
        <v>0</v>
      </c>
      <c r="AZ95" s="82">
        <f>'211 - Bašta č. 12 -  6,0 ...'!F33</f>
        <v>0</v>
      </c>
      <c r="BA95" s="82">
        <f>'211 - Bašta č. 12 -  6,0 ...'!F34</f>
        <v>0</v>
      </c>
      <c r="BB95" s="82">
        <f>'211 - Bašta č. 12 -  6,0 ...'!F35</f>
        <v>0</v>
      </c>
      <c r="BC95" s="82">
        <f>'211 - Bašta č. 12 -  6,0 ...'!F36</f>
        <v>0</v>
      </c>
      <c r="BD95" s="84">
        <f>'211 - Bašta č. 12 -  6,0 ...'!F37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7" customFormat="1" ht="24.8" customHeight="1">
      <c r="A96" s="76" t="s">
        <v>79</v>
      </c>
      <c r="B96" s="77"/>
      <c r="C96" s="78"/>
      <c r="D96" s="196" t="s">
        <v>85</v>
      </c>
      <c r="E96" s="196"/>
      <c r="F96" s="196"/>
      <c r="G96" s="196"/>
      <c r="H96" s="196"/>
      <c r="I96" s="79"/>
      <c r="J96" s="196" t="s">
        <v>86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4">
        <f>'212 - Múr č. 21 -  10,0 x...'!J30</f>
        <v>0</v>
      </c>
      <c r="AH96" s="195"/>
      <c r="AI96" s="195"/>
      <c r="AJ96" s="195"/>
      <c r="AK96" s="195"/>
      <c r="AL96" s="195"/>
      <c r="AM96" s="195"/>
      <c r="AN96" s="194">
        <f>SUM(AG96,AT96)</f>
        <v>0</v>
      </c>
      <c r="AO96" s="195"/>
      <c r="AP96" s="195"/>
      <c r="AQ96" s="80" t="s">
        <v>82</v>
      </c>
      <c r="AR96" s="77"/>
      <c r="AS96" s="86">
        <v>0</v>
      </c>
      <c r="AT96" s="87">
        <f>ROUND(SUM(AV96:AW96),2)</f>
        <v>0</v>
      </c>
      <c r="AU96" s="88">
        <f>'212 - Múr č. 21 -  10,0 x...'!P123</f>
        <v>0</v>
      </c>
      <c r="AV96" s="87">
        <f>'212 - Múr č. 21 -  10,0 x...'!J33</f>
        <v>0</v>
      </c>
      <c r="AW96" s="87">
        <f>'212 - Múr č. 21 -  10,0 x...'!J34</f>
        <v>0</v>
      </c>
      <c r="AX96" s="87">
        <f>'212 - Múr č. 21 -  10,0 x...'!J35</f>
        <v>0</v>
      </c>
      <c r="AY96" s="87">
        <f>'212 - Múr č. 21 -  10,0 x...'!J36</f>
        <v>0</v>
      </c>
      <c r="AZ96" s="87">
        <f>'212 - Múr č. 21 -  10,0 x...'!F33</f>
        <v>0</v>
      </c>
      <c r="BA96" s="87">
        <f>'212 - Múr č. 21 -  10,0 x...'!F34</f>
        <v>0</v>
      </c>
      <c r="BB96" s="87">
        <f>'212 - Múr č. 21 -  10,0 x...'!F35</f>
        <v>0</v>
      </c>
      <c r="BC96" s="87">
        <f>'212 - Múr č. 21 -  10,0 x...'!F36</f>
        <v>0</v>
      </c>
      <c r="BD96" s="89">
        <f>'212 - Múr č. 21 -  10,0 x...'!F37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57" s="2" customFormat="1" ht="30.0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11 - Bašta č. 12 -  6,0 ...'!C2" display="/" xr:uid="{00000000-0004-0000-0000-000000000000}"/>
    <hyperlink ref="A96" location="'212 - Múr č. 21 -  10,0 x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3"/>
  <sheetViews>
    <sheetView showGridLines="0" workbookViewId="0">
      <selection activeCell="W11" sqref="W11"/>
    </sheetView>
  </sheetViews>
  <sheetFormatPr defaultRowHeight="14.4"/>
  <cols>
    <col min="1" max="1" width="8.375" style="1" customWidth="1"/>
    <col min="2" max="2" width="1.125" style="1" customWidth="1"/>
    <col min="3" max="3" width="4.125" style="1" customWidth="1"/>
    <col min="4" max="4" width="4.375" style="1" customWidth="1"/>
    <col min="5" max="5" width="17.125" style="1" customWidth="1"/>
    <col min="6" max="6" width="50.875" style="1" customWidth="1"/>
    <col min="7" max="7" width="7.5" style="1" customWidth="1"/>
    <col min="8" max="8" width="14" style="1" customWidth="1"/>
    <col min="9" max="9" width="15.875" style="1" customWidth="1"/>
    <col min="10" max="10" width="22.375" style="1" customWidth="1"/>
    <col min="11" max="11" width="22.375" style="1" hidden="1" customWidth="1"/>
    <col min="12" max="12" width="9.375" style="1" customWidth="1"/>
    <col min="13" max="13" width="10.875" style="1" hidden="1" customWidth="1"/>
    <col min="14" max="14" width="9.375" style="1" hidden="1"/>
    <col min="15" max="20" width="14.125" style="1" hidden="1" customWidth="1"/>
    <col min="21" max="21" width="16.375" style="1" hidden="1" customWidth="1"/>
    <col min="22" max="22" width="12.375" style="1" customWidth="1"/>
    <col min="23" max="23" width="16.375" style="1" customWidth="1"/>
    <col min="24" max="24" width="12.375" style="1" customWidth="1"/>
    <col min="25" max="25" width="15" style="1" customWidth="1"/>
    <col min="26" max="26" width="11" style="1" customWidth="1"/>
    <col min="27" max="27" width="15" style="1" customWidth="1"/>
    <col min="28" max="28" width="16.375" style="1" customWidth="1"/>
    <col min="29" max="29" width="11" style="1" customWidth="1"/>
    <col min="30" max="30" width="15" style="1" customWidth="1"/>
    <col min="31" max="31" width="16.375" style="1" customWidth="1"/>
    <col min="44" max="65" width="9.375" style="1" hidden="1"/>
  </cols>
  <sheetData>
    <row r="2" spans="1:46" s="1" customFormat="1" ht="37" customHeight="1">
      <c r="L2" s="199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.05" customHeight="1">
      <c r="B6" s="17"/>
      <c r="D6" s="24" t="s">
        <v>16</v>
      </c>
      <c r="L6" s="17"/>
    </row>
    <row r="7" spans="1:46" s="1" customFormat="1" ht="16.5" customHeight="1">
      <c r="B7" s="17"/>
      <c r="E7" s="200" t="str">
        <f>'Rekapitulácia stavby'!K6</f>
        <v>HRAD ZBOROV - opravy, ÚZPF 262/1-31</v>
      </c>
      <c r="F7" s="201"/>
      <c r="G7" s="201"/>
      <c r="H7" s="201"/>
      <c r="L7" s="17"/>
    </row>
    <row r="8" spans="1:46" s="2" customFormat="1" ht="12.05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0" t="s">
        <v>90</v>
      </c>
      <c r="F9" s="202"/>
      <c r="G9" s="202"/>
      <c r="H9" s="20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.05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.05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.05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.05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03" t="str">
        <f>'Rekapitulácia stavby'!E14</f>
        <v>Vyplň údaj</v>
      </c>
      <c r="F18" s="164"/>
      <c r="G18" s="164"/>
      <c r="H18" s="164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.05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.05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.05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69" t="s">
        <v>1</v>
      </c>
      <c r="F27" s="169"/>
      <c r="G27" s="169"/>
      <c r="H27" s="16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5" t="s">
        <v>39</v>
      </c>
      <c r="E33" s="24" t="s">
        <v>40</v>
      </c>
      <c r="F33" s="96">
        <f>ROUND((SUM(BE123:BE142)),  2)</f>
        <v>0</v>
      </c>
      <c r="G33" s="29"/>
      <c r="H33" s="29"/>
      <c r="I33" s="97">
        <v>0.2</v>
      </c>
      <c r="J33" s="96">
        <f>ROUND(((SUM(BE123:BE142))*I33),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41</v>
      </c>
      <c r="F34" s="96">
        <f>ROUND((SUM(BF123:BF142)),  2)</f>
        <v>0</v>
      </c>
      <c r="G34" s="29"/>
      <c r="H34" s="29"/>
      <c r="I34" s="97">
        <v>0.2</v>
      </c>
      <c r="J34" s="96">
        <f>ROUND(((SUM(BF123:BF142))*I34),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42</v>
      </c>
      <c r="F35" s="96">
        <f>ROUND((SUM(BG123:BG142)),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43</v>
      </c>
      <c r="F36" s="96">
        <f>ROUND((SUM(BH123:BH142)),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44</v>
      </c>
      <c r="F37" s="96">
        <f>ROUND((SUM(BI123:BI142)),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.05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00" t="str">
        <f>E7</f>
        <v>HRAD ZBOROV - opravy, ÚZPF 262/1-31</v>
      </c>
      <c r="F85" s="201"/>
      <c r="G85" s="201"/>
      <c r="H85" s="2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.05" hidden="1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0" t="str">
        <f>E9</f>
        <v xml:space="preserve">211 - Bašta č. 12 -  6,0 x 2,1 x 1,5 m </v>
      </c>
      <c r="F87" s="202"/>
      <c r="G87" s="202"/>
      <c r="H87" s="20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.05" hidden="1" customHeight="1">
      <c r="A89" s="29"/>
      <c r="B89" s="30"/>
      <c r="C89" s="24" t="s">
        <v>20</v>
      </c>
      <c r="D89" s="29"/>
      <c r="E89" s="29"/>
      <c r="F89" s="22" t="str">
        <f>F12</f>
        <v>Návršie nad obcou Zborov</v>
      </c>
      <c r="G89" s="29"/>
      <c r="H89" s="29"/>
      <c r="I89" s="24" t="s">
        <v>22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hidden="1" customHeight="1">
      <c r="A91" s="29"/>
      <c r="B91" s="30"/>
      <c r="C91" s="24" t="s">
        <v>23</v>
      </c>
      <c r="D91" s="29"/>
      <c r="E91" s="29"/>
      <c r="F91" s="22" t="str">
        <f>E15</f>
        <v>Obec Zborov</v>
      </c>
      <c r="G91" s="29"/>
      <c r="H91" s="29"/>
      <c r="I91" s="24" t="s">
        <v>29</v>
      </c>
      <c r="J91" s="27" t="str">
        <f>E21</f>
        <v>Ing. Vladislav Slosarčik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Ing. Slosarčik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5" hidden="1" customHeight="1">
      <c r="A96" s="29"/>
      <c r="B96" s="30"/>
      <c r="C96" s="108" t="s">
        <v>94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hidden="1" customHeight="1">
      <c r="B97" s="109"/>
      <c r="D97" s="110" t="s">
        <v>96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95" hidden="1" customHeight="1">
      <c r="B98" s="113"/>
      <c r="D98" s="114" t="s">
        <v>97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95" hidden="1" customHeight="1">
      <c r="B99" s="113"/>
      <c r="D99" s="114" t="s">
        <v>98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0" customFormat="1" ht="19.95" hidden="1" customHeight="1">
      <c r="B100" s="113"/>
      <c r="D100" s="114" t="s">
        <v>99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1:31" s="10" customFormat="1" ht="19.95" hidden="1" customHeight="1">
      <c r="B101" s="113"/>
      <c r="D101" s="114" t="s">
        <v>100</v>
      </c>
      <c r="E101" s="115"/>
      <c r="F101" s="115"/>
      <c r="G101" s="115"/>
      <c r="H101" s="115"/>
      <c r="I101" s="115"/>
      <c r="J101" s="116">
        <f>J135</f>
        <v>0</v>
      </c>
      <c r="L101" s="113"/>
    </row>
    <row r="102" spans="1:31" s="9" customFormat="1" ht="24.95" hidden="1" customHeight="1">
      <c r="B102" s="109"/>
      <c r="D102" s="110" t="s">
        <v>101</v>
      </c>
      <c r="E102" s="111"/>
      <c r="F102" s="111"/>
      <c r="G102" s="111"/>
      <c r="H102" s="111"/>
      <c r="I102" s="111"/>
      <c r="J102" s="112">
        <f>J138</f>
        <v>0</v>
      </c>
      <c r="L102" s="109"/>
    </row>
    <row r="103" spans="1:31" s="10" customFormat="1" ht="19.95" hidden="1" customHeight="1">
      <c r="B103" s="113"/>
      <c r="D103" s="114" t="s">
        <v>102</v>
      </c>
      <c r="E103" s="115"/>
      <c r="F103" s="115"/>
      <c r="G103" s="115"/>
      <c r="H103" s="115"/>
      <c r="I103" s="115"/>
      <c r="J103" s="116">
        <f>J139</f>
        <v>0</v>
      </c>
      <c r="L103" s="113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hidden="1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0" hidden="1"/>
    <row r="107" spans="1:31" ht="10" hidden="1"/>
    <row r="108" spans="1:31" ht="10" hidden="1"/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103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.05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00" t="str">
        <f>E7</f>
        <v>HRAD ZBOROV - opravy, ÚZPF 262/1-31</v>
      </c>
      <c r="F113" s="201"/>
      <c r="G113" s="201"/>
      <c r="H113" s="201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.05" customHeight="1">
      <c r="A114" s="29"/>
      <c r="B114" s="30"/>
      <c r="C114" s="24" t="s">
        <v>89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0" t="str">
        <f>E9</f>
        <v xml:space="preserve">211 - Bašta č. 12 -  6,0 x 2,1 x 1,5 m </v>
      </c>
      <c r="F115" s="202"/>
      <c r="G115" s="202"/>
      <c r="H115" s="202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.05" customHeight="1">
      <c r="A117" s="29"/>
      <c r="B117" s="30"/>
      <c r="C117" s="24" t="s">
        <v>20</v>
      </c>
      <c r="D117" s="29"/>
      <c r="E117" s="29"/>
      <c r="F117" s="22" t="str">
        <f>F12</f>
        <v>Návršie nad obcou Zborov</v>
      </c>
      <c r="G117" s="29"/>
      <c r="H117" s="29"/>
      <c r="I117" s="24" t="s">
        <v>22</v>
      </c>
      <c r="J117" s="52" t="str">
        <f>IF(J12="","",J12)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23</v>
      </c>
      <c r="D119" s="29"/>
      <c r="E119" s="29"/>
      <c r="F119" s="22" t="str">
        <f>E15</f>
        <v>Obec Zborov</v>
      </c>
      <c r="G119" s="29"/>
      <c r="H119" s="29"/>
      <c r="I119" s="24" t="s">
        <v>29</v>
      </c>
      <c r="J119" s="27" t="str">
        <f>E21</f>
        <v>Ing. Vladislav Slosarčik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" customHeight="1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Ing. Slosarčik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2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18"/>
      <c r="C122" s="119" t="s">
        <v>104</v>
      </c>
      <c r="D122" s="120" t="s">
        <v>60</v>
      </c>
      <c r="E122" s="120" t="s">
        <v>56</v>
      </c>
      <c r="F122" s="120" t="s">
        <v>57</v>
      </c>
      <c r="G122" s="120" t="s">
        <v>105</v>
      </c>
      <c r="H122" s="120" t="s">
        <v>106</v>
      </c>
      <c r="I122" s="120" t="s">
        <v>107</v>
      </c>
      <c r="J122" s="121" t="s">
        <v>93</v>
      </c>
      <c r="K122" s="122" t="s">
        <v>108</v>
      </c>
      <c r="L122" s="123"/>
      <c r="M122" s="59" t="s">
        <v>1</v>
      </c>
      <c r="N122" s="60" t="s">
        <v>39</v>
      </c>
      <c r="O122" s="60" t="s">
        <v>109</v>
      </c>
      <c r="P122" s="60" t="s">
        <v>110</v>
      </c>
      <c r="Q122" s="60" t="s">
        <v>111</v>
      </c>
      <c r="R122" s="60" t="s">
        <v>112</v>
      </c>
      <c r="S122" s="60" t="s">
        <v>113</v>
      </c>
      <c r="T122" s="61" t="s">
        <v>114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85" customHeight="1">
      <c r="A123" s="29"/>
      <c r="B123" s="30"/>
      <c r="C123" s="66" t="s">
        <v>94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P124+P138</f>
        <v>0</v>
      </c>
      <c r="Q123" s="63"/>
      <c r="R123" s="125">
        <f>R124+R138</f>
        <v>65.167728479999994</v>
      </c>
      <c r="S123" s="63"/>
      <c r="T123" s="126">
        <f>T124+T138</f>
        <v>15.025499999999997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95</v>
      </c>
      <c r="BK123" s="127">
        <f>BK124+BK138</f>
        <v>0</v>
      </c>
    </row>
    <row r="124" spans="1:65" s="12" customFormat="1" ht="25.9" customHeight="1">
      <c r="B124" s="128"/>
      <c r="D124" s="129" t="s">
        <v>74</v>
      </c>
      <c r="E124" s="130" t="s">
        <v>115</v>
      </c>
      <c r="F124" s="130" t="s">
        <v>116</v>
      </c>
      <c r="I124" s="131"/>
      <c r="J124" s="132">
        <f>BK124</f>
        <v>0</v>
      </c>
      <c r="L124" s="128"/>
      <c r="M124" s="133"/>
      <c r="N124" s="134"/>
      <c r="O124" s="134"/>
      <c r="P124" s="135">
        <f>P125+P128+P130+P135</f>
        <v>0</v>
      </c>
      <c r="Q124" s="134"/>
      <c r="R124" s="135">
        <f>R125+R128+R130+R135</f>
        <v>65.167728479999994</v>
      </c>
      <c r="S124" s="134"/>
      <c r="T124" s="136">
        <f>T125+T128+T130+T135</f>
        <v>15.025499999999997</v>
      </c>
      <c r="AR124" s="129" t="s">
        <v>83</v>
      </c>
      <c r="AT124" s="137" t="s">
        <v>74</v>
      </c>
      <c r="AU124" s="137" t="s">
        <v>75</v>
      </c>
      <c r="AY124" s="129" t="s">
        <v>117</v>
      </c>
      <c r="BK124" s="138">
        <f>BK125+BK128+BK130+BK135</f>
        <v>0</v>
      </c>
    </row>
    <row r="125" spans="1:65" s="12" customFormat="1" ht="22.85" customHeight="1">
      <c r="B125" s="128"/>
      <c r="D125" s="129" t="s">
        <v>74</v>
      </c>
      <c r="E125" s="139" t="s">
        <v>118</v>
      </c>
      <c r="F125" s="139" t="s">
        <v>119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SUM(P126:P127)</f>
        <v>0</v>
      </c>
      <c r="Q125" s="134"/>
      <c r="R125" s="135">
        <f>SUM(R126:R127)</f>
        <v>1.1097827999999998</v>
      </c>
      <c r="S125" s="134"/>
      <c r="T125" s="136">
        <f>SUM(T126:T127)</f>
        <v>0</v>
      </c>
      <c r="AR125" s="129" t="s">
        <v>83</v>
      </c>
      <c r="AT125" s="137" t="s">
        <v>74</v>
      </c>
      <c r="AU125" s="137" t="s">
        <v>83</v>
      </c>
      <c r="AY125" s="129" t="s">
        <v>117</v>
      </c>
      <c r="BK125" s="138">
        <f>SUM(BK126:BK127)</f>
        <v>0</v>
      </c>
    </row>
    <row r="126" spans="1:65" s="2" customFormat="1" ht="21.75" customHeight="1">
      <c r="A126" s="29"/>
      <c r="B126" s="141"/>
      <c r="C126" s="142" t="s">
        <v>83</v>
      </c>
      <c r="D126" s="142" t="s">
        <v>120</v>
      </c>
      <c r="E126" s="143" t="s">
        <v>121</v>
      </c>
      <c r="F126" s="144" t="s">
        <v>122</v>
      </c>
      <c r="G126" s="145" t="s">
        <v>123</v>
      </c>
      <c r="H126" s="146">
        <v>12.6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3.8000000000000002E-5</v>
      </c>
      <c r="R126" s="152">
        <f>Q126*H126</f>
        <v>4.7880000000000004E-4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124</v>
      </c>
      <c r="AT126" s="154" t="s">
        <v>120</v>
      </c>
      <c r="AU126" s="154" t="s">
        <v>118</v>
      </c>
      <c r="AY126" s="14" t="s">
        <v>117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118</v>
      </c>
      <c r="BK126" s="155">
        <f>ROUND(I126*H126,2)</f>
        <v>0</v>
      </c>
      <c r="BL126" s="14" t="s">
        <v>124</v>
      </c>
      <c r="BM126" s="154" t="s">
        <v>125</v>
      </c>
    </row>
    <row r="127" spans="1:65" s="2" customFormat="1" ht="21.75" customHeight="1">
      <c r="A127" s="29"/>
      <c r="B127" s="141"/>
      <c r="C127" s="142" t="s">
        <v>118</v>
      </c>
      <c r="D127" s="142" t="s">
        <v>120</v>
      </c>
      <c r="E127" s="143" t="s">
        <v>126</v>
      </c>
      <c r="F127" s="144" t="s">
        <v>127</v>
      </c>
      <c r="G127" s="145" t="s">
        <v>123</v>
      </c>
      <c r="H127" s="146">
        <v>12.6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>O127*H127</f>
        <v>0</v>
      </c>
      <c r="Q127" s="152">
        <v>8.8039999999999993E-2</v>
      </c>
      <c r="R127" s="152">
        <f>Q127*H127</f>
        <v>1.1093039999999998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124</v>
      </c>
      <c r="AT127" s="154" t="s">
        <v>120</v>
      </c>
      <c r="AU127" s="154" t="s">
        <v>118</v>
      </c>
      <c r="AY127" s="14" t="s">
        <v>117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4" t="s">
        <v>118</v>
      </c>
      <c r="BK127" s="155">
        <f>ROUND(I127*H127,2)</f>
        <v>0</v>
      </c>
      <c r="BL127" s="14" t="s">
        <v>124</v>
      </c>
      <c r="BM127" s="154" t="s">
        <v>128</v>
      </c>
    </row>
    <row r="128" spans="1:65" s="12" customFormat="1" ht="22.85" customHeight="1">
      <c r="B128" s="128"/>
      <c r="D128" s="129" t="s">
        <v>74</v>
      </c>
      <c r="E128" s="139" t="s">
        <v>129</v>
      </c>
      <c r="F128" s="139" t="s">
        <v>130</v>
      </c>
      <c r="I128" s="131"/>
      <c r="J128" s="140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62.823851999999995</v>
      </c>
      <c r="S128" s="134"/>
      <c r="T128" s="136">
        <f>T129</f>
        <v>0</v>
      </c>
      <c r="AR128" s="129" t="s">
        <v>83</v>
      </c>
      <c r="AT128" s="137" t="s">
        <v>74</v>
      </c>
      <c r="AU128" s="137" t="s">
        <v>83</v>
      </c>
      <c r="AY128" s="129" t="s">
        <v>117</v>
      </c>
      <c r="BK128" s="138">
        <f>BK129</f>
        <v>0</v>
      </c>
    </row>
    <row r="129" spans="1:65" s="2" customFormat="1" ht="32.950000000000003" customHeight="1">
      <c r="A129" s="29"/>
      <c r="B129" s="141"/>
      <c r="C129" s="142" t="s">
        <v>129</v>
      </c>
      <c r="D129" s="142" t="s">
        <v>120</v>
      </c>
      <c r="E129" s="143" t="s">
        <v>131</v>
      </c>
      <c r="F129" s="144" t="s">
        <v>132</v>
      </c>
      <c r="G129" s="145" t="s">
        <v>133</v>
      </c>
      <c r="H129" s="146">
        <v>25.2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41</v>
      </c>
      <c r="O129" s="55"/>
      <c r="P129" s="152">
        <f>O129*H129</f>
        <v>0</v>
      </c>
      <c r="Q129" s="152">
        <v>2.4930099999999999</v>
      </c>
      <c r="R129" s="152">
        <f>Q129*H129</f>
        <v>62.823851999999995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124</v>
      </c>
      <c r="AT129" s="154" t="s">
        <v>120</v>
      </c>
      <c r="AU129" s="154" t="s">
        <v>118</v>
      </c>
      <c r="AY129" s="14" t="s">
        <v>117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4" t="s">
        <v>118</v>
      </c>
      <c r="BK129" s="155">
        <f>ROUND(I129*H129,2)</f>
        <v>0</v>
      </c>
      <c r="BL129" s="14" t="s">
        <v>124</v>
      </c>
      <c r="BM129" s="154" t="s">
        <v>134</v>
      </c>
    </row>
    <row r="130" spans="1:65" s="12" customFormat="1" ht="22.85" customHeight="1">
      <c r="B130" s="128"/>
      <c r="D130" s="129" t="s">
        <v>74</v>
      </c>
      <c r="E130" s="139" t="s">
        <v>135</v>
      </c>
      <c r="F130" s="139" t="s">
        <v>136</v>
      </c>
      <c r="I130" s="131"/>
      <c r="J130" s="140">
        <f>BK130</f>
        <v>0</v>
      </c>
      <c r="L130" s="128"/>
      <c r="M130" s="133"/>
      <c r="N130" s="134"/>
      <c r="O130" s="134"/>
      <c r="P130" s="135">
        <f>SUM(P131:P134)</f>
        <v>0</v>
      </c>
      <c r="Q130" s="134"/>
      <c r="R130" s="135">
        <f>SUM(R131:R134)</f>
        <v>1.23409368</v>
      </c>
      <c r="S130" s="134"/>
      <c r="T130" s="136">
        <f>SUM(T131:T134)</f>
        <v>15.025499999999997</v>
      </c>
      <c r="AR130" s="129" t="s">
        <v>83</v>
      </c>
      <c r="AT130" s="137" t="s">
        <v>74</v>
      </c>
      <c r="AU130" s="137" t="s">
        <v>83</v>
      </c>
      <c r="AY130" s="129" t="s">
        <v>117</v>
      </c>
      <c r="BK130" s="138">
        <f>SUM(BK131:BK134)</f>
        <v>0</v>
      </c>
    </row>
    <row r="131" spans="1:65" s="2" customFormat="1" ht="32.950000000000003" customHeight="1">
      <c r="A131" s="29"/>
      <c r="B131" s="141"/>
      <c r="C131" s="142" t="s">
        <v>124</v>
      </c>
      <c r="D131" s="142" t="s">
        <v>120</v>
      </c>
      <c r="E131" s="143" t="s">
        <v>137</v>
      </c>
      <c r="F131" s="144" t="s">
        <v>138</v>
      </c>
      <c r="G131" s="145" t="s">
        <v>123</v>
      </c>
      <c r="H131" s="146">
        <v>24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41</v>
      </c>
      <c r="O131" s="55"/>
      <c r="P131" s="152">
        <f>O131*H131</f>
        <v>0</v>
      </c>
      <c r="Q131" s="152">
        <v>2.5710569999999999E-2</v>
      </c>
      <c r="R131" s="152">
        <f>Q131*H131</f>
        <v>0.61705367999999994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124</v>
      </c>
      <c r="AT131" s="154" t="s">
        <v>120</v>
      </c>
      <c r="AU131" s="154" t="s">
        <v>118</v>
      </c>
      <c r="AY131" s="14" t="s">
        <v>117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118</v>
      </c>
      <c r="BK131" s="155">
        <f>ROUND(I131*H131,2)</f>
        <v>0</v>
      </c>
      <c r="BL131" s="14" t="s">
        <v>124</v>
      </c>
      <c r="BM131" s="154" t="s">
        <v>139</v>
      </c>
    </row>
    <row r="132" spans="1:65" s="2" customFormat="1" ht="44.35" customHeight="1">
      <c r="A132" s="29"/>
      <c r="B132" s="141"/>
      <c r="C132" s="142" t="s">
        <v>140</v>
      </c>
      <c r="D132" s="142" t="s">
        <v>120</v>
      </c>
      <c r="E132" s="143" t="s">
        <v>141</v>
      </c>
      <c r="F132" s="144" t="s">
        <v>142</v>
      </c>
      <c r="G132" s="145" t="s">
        <v>123</v>
      </c>
      <c r="H132" s="146">
        <v>72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41</v>
      </c>
      <c r="O132" s="55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124</v>
      </c>
      <c r="AT132" s="154" t="s">
        <v>120</v>
      </c>
      <c r="AU132" s="154" t="s">
        <v>118</v>
      </c>
      <c r="AY132" s="14" t="s">
        <v>117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118</v>
      </c>
      <c r="BK132" s="155">
        <f>ROUND(I132*H132,2)</f>
        <v>0</v>
      </c>
      <c r="BL132" s="14" t="s">
        <v>124</v>
      </c>
      <c r="BM132" s="154" t="s">
        <v>143</v>
      </c>
    </row>
    <row r="133" spans="1:65" s="2" customFormat="1" ht="32.950000000000003" customHeight="1">
      <c r="A133" s="29"/>
      <c r="B133" s="141"/>
      <c r="C133" s="142" t="s">
        <v>144</v>
      </c>
      <c r="D133" s="142" t="s">
        <v>120</v>
      </c>
      <c r="E133" s="143" t="s">
        <v>145</v>
      </c>
      <c r="F133" s="144" t="s">
        <v>146</v>
      </c>
      <c r="G133" s="145" t="s">
        <v>123</v>
      </c>
      <c r="H133" s="146">
        <v>24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41</v>
      </c>
      <c r="O133" s="55"/>
      <c r="P133" s="152">
        <f>O133*H133</f>
        <v>0</v>
      </c>
      <c r="Q133" s="152">
        <v>2.571E-2</v>
      </c>
      <c r="R133" s="152">
        <f>Q133*H133</f>
        <v>0.61704000000000003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124</v>
      </c>
      <c r="AT133" s="154" t="s">
        <v>120</v>
      </c>
      <c r="AU133" s="154" t="s">
        <v>118</v>
      </c>
      <c r="AY133" s="14" t="s">
        <v>117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118</v>
      </c>
      <c r="BK133" s="155">
        <f>ROUND(I133*H133,2)</f>
        <v>0</v>
      </c>
      <c r="BL133" s="14" t="s">
        <v>124</v>
      </c>
      <c r="BM133" s="154" t="s">
        <v>147</v>
      </c>
    </row>
    <row r="134" spans="1:65" s="2" customFormat="1" ht="21.75" customHeight="1">
      <c r="A134" s="29"/>
      <c r="B134" s="141"/>
      <c r="C134" s="142" t="s">
        <v>148</v>
      </c>
      <c r="D134" s="142" t="s">
        <v>120</v>
      </c>
      <c r="E134" s="143" t="s">
        <v>149</v>
      </c>
      <c r="F134" s="144" t="s">
        <v>150</v>
      </c>
      <c r="G134" s="145" t="s">
        <v>133</v>
      </c>
      <c r="H134" s="146">
        <v>6.3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41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2.3849999999999998</v>
      </c>
      <c r="T134" s="153">
        <f>S134*H134</f>
        <v>15.025499999999997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124</v>
      </c>
      <c r="AT134" s="154" t="s">
        <v>120</v>
      </c>
      <c r="AU134" s="154" t="s">
        <v>118</v>
      </c>
      <c r="AY134" s="14" t="s">
        <v>117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4" t="s">
        <v>118</v>
      </c>
      <c r="BK134" s="155">
        <f>ROUND(I134*H134,2)</f>
        <v>0</v>
      </c>
      <c r="BL134" s="14" t="s">
        <v>124</v>
      </c>
      <c r="BM134" s="154" t="s">
        <v>151</v>
      </c>
    </row>
    <row r="135" spans="1:65" s="12" customFormat="1" ht="22.85" customHeight="1">
      <c r="B135" s="128"/>
      <c r="D135" s="129" t="s">
        <v>74</v>
      </c>
      <c r="E135" s="139" t="s">
        <v>152</v>
      </c>
      <c r="F135" s="139" t="s">
        <v>153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SUM(P136:P137)</f>
        <v>0</v>
      </c>
      <c r="Q135" s="134"/>
      <c r="R135" s="135">
        <f>SUM(R136:R137)</f>
        <v>0</v>
      </c>
      <c r="S135" s="134"/>
      <c r="T135" s="136">
        <f>SUM(T136:T137)</f>
        <v>0</v>
      </c>
      <c r="AR135" s="129" t="s">
        <v>83</v>
      </c>
      <c r="AT135" s="137" t="s">
        <v>74</v>
      </c>
      <c r="AU135" s="137" t="s">
        <v>83</v>
      </c>
      <c r="AY135" s="129" t="s">
        <v>117</v>
      </c>
      <c r="BK135" s="138">
        <f>SUM(BK136:BK137)</f>
        <v>0</v>
      </c>
    </row>
    <row r="136" spans="1:65" s="2" customFormat="1" ht="21.75" customHeight="1">
      <c r="A136" s="29"/>
      <c r="B136" s="141"/>
      <c r="C136" s="142" t="s">
        <v>154</v>
      </c>
      <c r="D136" s="142" t="s">
        <v>120</v>
      </c>
      <c r="E136" s="143" t="s">
        <v>155</v>
      </c>
      <c r="F136" s="144" t="s">
        <v>156</v>
      </c>
      <c r="G136" s="145" t="s">
        <v>157</v>
      </c>
      <c r="H136" s="146">
        <v>65.168000000000006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124</v>
      </c>
      <c r="AT136" s="154" t="s">
        <v>120</v>
      </c>
      <c r="AU136" s="154" t="s">
        <v>118</v>
      </c>
      <c r="AY136" s="14" t="s">
        <v>117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118</v>
      </c>
      <c r="BK136" s="155">
        <f>ROUND(I136*H136,2)</f>
        <v>0</v>
      </c>
      <c r="BL136" s="14" t="s">
        <v>124</v>
      </c>
      <c r="BM136" s="154" t="s">
        <v>158</v>
      </c>
    </row>
    <row r="137" spans="1:65" s="2" customFormat="1" ht="44.35" customHeight="1">
      <c r="A137" s="29"/>
      <c r="B137" s="141"/>
      <c r="C137" s="142" t="s">
        <v>135</v>
      </c>
      <c r="D137" s="142" t="s">
        <v>120</v>
      </c>
      <c r="E137" s="143" t="s">
        <v>159</v>
      </c>
      <c r="F137" s="144" t="s">
        <v>160</v>
      </c>
      <c r="G137" s="145" t="s">
        <v>157</v>
      </c>
      <c r="H137" s="146">
        <v>65.168000000000006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124</v>
      </c>
      <c r="AT137" s="154" t="s">
        <v>120</v>
      </c>
      <c r="AU137" s="154" t="s">
        <v>118</v>
      </c>
      <c r="AY137" s="14" t="s">
        <v>117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118</v>
      </c>
      <c r="BK137" s="155">
        <f>ROUND(I137*H137,2)</f>
        <v>0</v>
      </c>
      <c r="BL137" s="14" t="s">
        <v>124</v>
      </c>
      <c r="BM137" s="154" t="s">
        <v>161</v>
      </c>
    </row>
    <row r="138" spans="1:65" s="12" customFormat="1" ht="25.9" customHeight="1">
      <c r="B138" s="128"/>
      <c r="D138" s="129" t="s">
        <v>74</v>
      </c>
      <c r="E138" s="130" t="s">
        <v>162</v>
      </c>
      <c r="F138" s="130" t="s">
        <v>163</v>
      </c>
      <c r="I138" s="131"/>
      <c r="J138" s="132">
        <f>BK138</f>
        <v>0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0</v>
      </c>
      <c r="S138" s="134"/>
      <c r="T138" s="136">
        <f>T139</f>
        <v>0</v>
      </c>
      <c r="AR138" s="129" t="s">
        <v>140</v>
      </c>
      <c r="AT138" s="137" t="s">
        <v>74</v>
      </c>
      <c r="AU138" s="137" t="s">
        <v>75</v>
      </c>
      <c r="AY138" s="129" t="s">
        <v>117</v>
      </c>
      <c r="BK138" s="138">
        <f>BK139</f>
        <v>0</v>
      </c>
    </row>
    <row r="139" spans="1:65" s="12" customFormat="1" ht="22.85" customHeight="1">
      <c r="B139" s="128"/>
      <c r="D139" s="129" t="s">
        <v>74</v>
      </c>
      <c r="E139" s="139" t="s">
        <v>164</v>
      </c>
      <c r="F139" s="139" t="s">
        <v>165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SUM(P140:P142)</f>
        <v>0</v>
      </c>
      <c r="Q139" s="134"/>
      <c r="R139" s="135">
        <f>SUM(R140:R142)</f>
        <v>0</v>
      </c>
      <c r="S139" s="134"/>
      <c r="T139" s="136">
        <f>SUM(T140:T142)</f>
        <v>0</v>
      </c>
      <c r="AR139" s="129" t="s">
        <v>140</v>
      </c>
      <c r="AT139" s="137" t="s">
        <v>74</v>
      </c>
      <c r="AU139" s="137" t="s">
        <v>83</v>
      </c>
      <c r="AY139" s="129" t="s">
        <v>117</v>
      </c>
      <c r="BK139" s="138">
        <f>SUM(BK140:BK142)</f>
        <v>0</v>
      </c>
    </row>
    <row r="140" spans="1:65" s="2" customFormat="1" ht="32.950000000000003" customHeight="1">
      <c r="A140" s="29"/>
      <c r="B140" s="141"/>
      <c r="C140" s="142" t="s">
        <v>166</v>
      </c>
      <c r="D140" s="142" t="s">
        <v>120</v>
      </c>
      <c r="E140" s="143" t="s">
        <v>167</v>
      </c>
      <c r="F140" s="144" t="s">
        <v>168</v>
      </c>
      <c r="G140" s="145" t="s">
        <v>169</v>
      </c>
      <c r="H140" s="146">
        <v>25.2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170</v>
      </c>
      <c r="AT140" s="154" t="s">
        <v>120</v>
      </c>
      <c r="AU140" s="154" t="s">
        <v>118</v>
      </c>
      <c r="AY140" s="14" t="s">
        <v>117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118</v>
      </c>
      <c r="BK140" s="155">
        <f>ROUND(I140*H140,2)</f>
        <v>0</v>
      </c>
      <c r="BL140" s="14" t="s">
        <v>170</v>
      </c>
      <c r="BM140" s="154" t="s">
        <v>171</v>
      </c>
    </row>
    <row r="141" spans="1:65" s="2" customFormat="1" ht="32.950000000000003" customHeight="1">
      <c r="A141" s="29"/>
      <c r="B141" s="141"/>
      <c r="C141" s="142" t="s">
        <v>172</v>
      </c>
      <c r="D141" s="142" t="s">
        <v>120</v>
      </c>
      <c r="E141" s="143" t="s">
        <v>173</v>
      </c>
      <c r="F141" s="144" t="s">
        <v>174</v>
      </c>
      <c r="G141" s="145" t="s">
        <v>169</v>
      </c>
      <c r="H141" s="146">
        <v>25.2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170</v>
      </c>
      <c r="AT141" s="154" t="s">
        <v>120</v>
      </c>
      <c r="AU141" s="154" t="s">
        <v>118</v>
      </c>
      <c r="AY141" s="14" t="s">
        <v>117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118</v>
      </c>
      <c r="BK141" s="155">
        <f>ROUND(I141*H141,2)</f>
        <v>0</v>
      </c>
      <c r="BL141" s="14" t="s">
        <v>170</v>
      </c>
      <c r="BM141" s="154" t="s">
        <v>175</v>
      </c>
    </row>
    <row r="142" spans="1:65" s="2" customFormat="1" ht="21.75" customHeight="1">
      <c r="A142" s="29"/>
      <c r="B142" s="141"/>
      <c r="C142" s="142" t="s">
        <v>176</v>
      </c>
      <c r="D142" s="142" t="s">
        <v>120</v>
      </c>
      <c r="E142" s="143" t="s">
        <v>177</v>
      </c>
      <c r="F142" s="144" t="s">
        <v>178</v>
      </c>
      <c r="G142" s="145" t="s">
        <v>169</v>
      </c>
      <c r="H142" s="146">
        <v>25.2</v>
      </c>
      <c r="I142" s="147"/>
      <c r="J142" s="148">
        <f>ROUND(I142*H142,2)</f>
        <v>0</v>
      </c>
      <c r="K142" s="149"/>
      <c r="L142" s="30"/>
      <c r="M142" s="156" t="s">
        <v>1</v>
      </c>
      <c r="N142" s="157" t="s">
        <v>41</v>
      </c>
      <c r="O142" s="158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170</v>
      </c>
      <c r="AT142" s="154" t="s">
        <v>120</v>
      </c>
      <c r="AU142" s="154" t="s">
        <v>118</v>
      </c>
      <c r="AY142" s="14" t="s">
        <v>117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118</v>
      </c>
      <c r="BK142" s="155">
        <f>ROUND(I142*H142,2)</f>
        <v>0</v>
      </c>
      <c r="BL142" s="14" t="s">
        <v>170</v>
      </c>
      <c r="BM142" s="154" t="s">
        <v>179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2:K142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3"/>
  <sheetViews>
    <sheetView showGridLines="0" workbookViewId="0">
      <selection activeCell="X18" sqref="X18"/>
    </sheetView>
  </sheetViews>
  <sheetFormatPr defaultRowHeight="14.4"/>
  <cols>
    <col min="1" max="1" width="8.375" style="1" customWidth="1"/>
    <col min="2" max="2" width="1.125" style="1" customWidth="1"/>
    <col min="3" max="3" width="4.125" style="1" customWidth="1"/>
    <col min="4" max="4" width="4.375" style="1" customWidth="1"/>
    <col min="5" max="5" width="17.125" style="1" customWidth="1"/>
    <col min="6" max="6" width="50.875" style="1" customWidth="1"/>
    <col min="7" max="7" width="7.5" style="1" customWidth="1"/>
    <col min="8" max="8" width="14" style="1" customWidth="1"/>
    <col min="9" max="9" width="15.875" style="1" customWidth="1"/>
    <col min="10" max="10" width="22.375" style="1" customWidth="1"/>
    <col min="11" max="11" width="22.375" style="1" hidden="1" customWidth="1"/>
    <col min="12" max="12" width="9.375" style="1" customWidth="1"/>
    <col min="13" max="13" width="10.875" style="1" hidden="1" customWidth="1"/>
    <col min="14" max="14" width="9.375" style="1" hidden="1"/>
    <col min="15" max="20" width="14.125" style="1" hidden="1" customWidth="1"/>
    <col min="21" max="21" width="16.375" style="1" hidden="1" customWidth="1"/>
    <col min="22" max="22" width="12.375" style="1" customWidth="1"/>
    <col min="23" max="23" width="16.375" style="1" customWidth="1"/>
    <col min="24" max="24" width="12.375" style="1" customWidth="1"/>
    <col min="25" max="25" width="15" style="1" customWidth="1"/>
    <col min="26" max="26" width="11" style="1" customWidth="1"/>
    <col min="27" max="27" width="15" style="1" customWidth="1"/>
    <col min="28" max="28" width="16.375" style="1" customWidth="1"/>
    <col min="29" max="29" width="11" style="1" customWidth="1"/>
    <col min="30" max="30" width="15" style="1" customWidth="1"/>
    <col min="31" max="31" width="16.375" style="1" customWidth="1"/>
    <col min="44" max="65" width="9.375" style="1" hidden="1"/>
  </cols>
  <sheetData>
    <row r="2" spans="1:46" s="1" customFormat="1" ht="37" customHeight="1">
      <c r="L2" s="199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.05" customHeight="1">
      <c r="B6" s="17"/>
      <c r="D6" s="24" t="s">
        <v>16</v>
      </c>
      <c r="L6" s="17"/>
    </row>
    <row r="7" spans="1:46" s="1" customFormat="1" ht="16.5" customHeight="1">
      <c r="B7" s="17"/>
      <c r="E7" s="200" t="str">
        <f>'Rekapitulácia stavby'!K6</f>
        <v>HRAD ZBOROV - opravy, ÚZPF 262/1-31</v>
      </c>
      <c r="F7" s="201"/>
      <c r="G7" s="201"/>
      <c r="H7" s="201"/>
      <c r="L7" s="17"/>
    </row>
    <row r="8" spans="1:46" s="2" customFormat="1" ht="12.05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0" t="s">
        <v>180</v>
      </c>
      <c r="F9" s="202"/>
      <c r="G9" s="202"/>
      <c r="H9" s="20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.05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.05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.05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.05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03" t="str">
        <f>'Rekapitulácia stavby'!E14</f>
        <v>Vyplň údaj</v>
      </c>
      <c r="F18" s="164"/>
      <c r="G18" s="164"/>
      <c r="H18" s="164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.05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.05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33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.05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69" t="s">
        <v>1</v>
      </c>
      <c r="F27" s="169"/>
      <c r="G27" s="169"/>
      <c r="H27" s="16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5" t="s">
        <v>39</v>
      </c>
      <c r="E33" s="24" t="s">
        <v>40</v>
      </c>
      <c r="F33" s="96">
        <f>ROUND((SUM(BE123:BE142)),  2)</f>
        <v>0</v>
      </c>
      <c r="G33" s="29"/>
      <c r="H33" s="29"/>
      <c r="I33" s="97">
        <v>0.2</v>
      </c>
      <c r="J33" s="96">
        <f>ROUND(((SUM(BE123:BE142))*I33),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41</v>
      </c>
      <c r="F34" s="96">
        <f>ROUND((SUM(BF123:BF142)),  2)</f>
        <v>0</v>
      </c>
      <c r="G34" s="29"/>
      <c r="H34" s="29"/>
      <c r="I34" s="97">
        <v>0.2</v>
      </c>
      <c r="J34" s="96">
        <f>ROUND(((SUM(BF123:BF142))*I34),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42</v>
      </c>
      <c r="F35" s="96">
        <f>ROUND((SUM(BG123:BG142)),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43</v>
      </c>
      <c r="F36" s="96">
        <f>ROUND((SUM(BH123:BH142)),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44</v>
      </c>
      <c r="F37" s="96">
        <f>ROUND((SUM(BI123:BI142)),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.05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00" t="str">
        <f>E7</f>
        <v>HRAD ZBOROV - opravy, ÚZPF 262/1-31</v>
      </c>
      <c r="F85" s="201"/>
      <c r="G85" s="201"/>
      <c r="H85" s="2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.05" hidden="1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0" t="str">
        <f>E9</f>
        <v xml:space="preserve">212 - Múr č. 21 -  10,0 x 1,4 x 5,0 x m </v>
      </c>
      <c r="F87" s="202"/>
      <c r="G87" s="202"/>
      <c r="H87" s="20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.05" hidden="1" customHeight="1">
      <c r="A89" s="29"/>
      <c r="B89" s="30"/>
      <c r="C89" s="24" t="s">
        <v>20</v>
      </c>
      <c r="D89" s="29"/>
      <c r="E89" s="29"/>
      <c r="F89" s="22" t="str">
        <f>F12</f>
        <v>Návršie nad obcou Zborov</v>
      </c>
      <c r="G89" s="29"/>
      <c r="H89" s="29"/>
      <c r="I89" s="24" t="s">
        <v>22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hidden="1" customHeight="1">
      <c r="A91" s="29"/>
      <c r="B91" s="30"/>
      <c r="C91" s="24" t="s">
        <v>23</v>
      </c>
      <c r="D91" s="29"/>
      <c r="E91" s="29"/>
      <c r="F91" s="22" t="str">
        <f>E15</f>
        <v>Obec Zborov</v>
      </c>
      <c r="G91" s="29"/>
      <c r="H91" s="29"/>
      <c r="I91" s="24" t="s">
        <v>29</v>
      </c>
      <c r="J91" s="27" t="str">
        <f>E21</f>
        <v>Ing. Vladislav Slosarčik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" hidden="1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Ing. Slosarčik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6" t="s">
        <v>92</v>
      </c>
      <c r="D94" s="98"/>
      <c r="E94" s="98"/>
      <c r="F94" s="98"/>
      <c r="G94" s="98"/>
      <c r="H94" s="98"/>
      <c r="I94" s="98"/>
      <c r="J94" s="107" t="s">
        <v>93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5" hidden="1" customHeight="1">
      <c r="A96" s="29"/>
      <c r="B96" s="30"/>
      <c r="C96" s="108" t="s">
        <v>94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hidden="1" customHeight="1">
      <c r="B97" s="109"/>
      <c r="D97" s="110" t="s">
        <v>96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95" hidden="1" customHeight="1">
      <c r="B98" s="113"/>
      <c r="D98" s="114" t="s">
        <v>97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95" hidden="1" customHeight="1">
      <c r="B99" s="113"/>
      <c r="D99" s="114" t="s">
        <v>98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0" customFormat="1" ht="19.95" hidden="1" customHeight="1">
      <c r="B100" s="113"/>
      <c r="D100" s="114" t="s">
        <v>99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1:31" s="10" customFormat="1" ht="19.95" hidden="1" customHeight="1">
      <c r="B101" s="113"/>
      <c r="D101" s="114" t="s">
        <v>100</v>
      </c>
      <c r="E101" s="115"/>
      <c r="F101" s="115"/>
      <c r="G101" s="115"/>
      <c r="H101" s="115"/>
      <c r="I101" s="115"/>
      <c r="J101" s="116">
        <f>J135</f>
        <v>0</v>
      </c>
      <c r="L101" s="113"/>
    </row>
    <row r="102" spans="1:31" s="9" customFormat="1" ht="24.95" hidden="1" customHeight="1">
      <c r="B102" s="109"/>
      <c r="D102" s="110" t="s">
        <v>101</v>
      </c>
      <c r="E102" s="111"/>
      <c r="F102" s="111"/>
      <c r="G102" s="111"/>
      <c r="H102" s="111"/>
      <c r="I102" s="111"/>
      <c r="J102" s="112">
        <f>J138</f>
        <v>0</v>
      </c>
      <c r="L102" s="109"/>
    </row>
    <row r="103" spans="1:31" s="10" customFormat="1" ht="19.95" hidden="1" customHeight="1">
      <c r="B103" s="113"/>
      <c r="D103" s="114" t="s">
        <v>102</v>
      </c>
      <c r="E103" s="115"/>
      <c r="F103" s="115"/>
      <c r="G103" s="115"/>
      <c r="H103" s="115"/>
      <c r="I103" s="115"/>
      <c r="J103" s="116">
        <f>J139</f>
        <v>0</v>
      </c>
      <c r="L103" s="113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hidden="1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0" hidden="1"/>
    <row r="107" spans="1:31" ht="10" hidden="1"/>
    <row r="108" spans="1:31" ht="10" hidden="1"/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103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.05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00" t="str">
        <f>E7</f>
        <v>HRAD ZBOROV - opravy, ÚZPF 262/1-31</v>
      </c>
      <c r="F113" s="201"/>
      <c r="G113" s="201"/>
      <c r="H113" s="201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.05" customHeight="1">
      <c r="A114" s="29"/>
      <c r="B114" s="30"/>
      <c r="C114" s="24" t="s">
        <v>89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0" t="str">
        <f>E9</f>
        <v xml:space="preserve">212 - Múr č. 21 -  10,0 x 1,4 x 5,0 x m </v>
      </c>
      <c r="F115" s="202"/>
      <c r="G115" s="202"/>
      <c r="H115" s="202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.05" customHeight="1">
      <c r="A117" s="29"/>
      <c r="B117" s="30"/>
      <c r="C117" s="24" t="s">
        <v>20</v>
      </c>
      <c r="D117" s="29"/>
      <c r="E117" s="29"/>
      <c r="F117" s="22" t="str">
        <f>F12</f>
        <v>Návršie nad obcou Zborov</v>
      </c>
      <c r="G117" s="29"/>
      <c r="H117" s="29"/>
      <c r="I117" s="24" t="s">
        <v>22</v>
      </c>
      <c r="J117" s="52" t="str">
        <f>IF(J12="","",J12)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23</v>
      </c>
      <c r="D119" s="29"/>
      <c r="E119" s="29"/>
      <c r="F119" s="22" t="str">
        <f>E15</f>
        <v>Obec Zborov</v>
      </c>
      <c r="G119" s="29"/>
      <c r="H119" s="29"/>
      <c r="I119" s="24" t="s">
        <v>29</v>
      </c>
      <c r="J119" s="27" t="str">
        <f>E21</f>
        <v>Ing. Vladislav Slosarčik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" customHeight="1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Ing. Slosarčik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2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18"/>
      <c r="C122" s="119" t="s">
        <v>104</v>
      </c>
      <c r="D122" s="120" t="s">
        <v>60</v>
      </c>
      <c r="E122" s="120" t="s">
        <v>56</v>
      </c>
      <c r="F122" s="120" t="s">
        <v>57</v>
      </c>
      <c r="G122" s="120" t="s">
        <v>105</v>
      </c>
      <c r="H122" s="120" t="s">
        <v>106</v>
      </c>
      <c r="I122" s="120" t="s">
        <v>107</v>
      </c>
      <c r="J122" s="121" t="s">
        <v>93</v>
      </c>
      <c r="K122" s="122" t="s">
        <v>108</v>
      </c>
      <c r="L122" s="123"/>
      <c r="M122" s="59" t="s">
        <v>1</v>
      </c>
      <c r="N122" s="60" t="s">
        <v>39</v>
      </c>
      <c r="O122" s="60" t="s">
        <v>109</v>
      </c>
      <c r="P122" s="60" t="s">
        <v>110</v>
      </c>
      <c r="Q122" s="60" t="s">
        <v>111</v>
      </c>
      <c r="R122" s="60" t="s">
        <v>112</v>
      </c>
      <c r="S122" s="60" t="s">
        <v>113</v>
      </c>
      <c r="T122" s="61" t="s">
        <v>114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85" customHeight="1">
      <c r="A123" s="29"/>
      <c r="B123" s="30"/>
      <c r="C123" s="66" t="s">
        <v>94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P124+P138</f>
        <v>0</v>
      </c>
      <c r="Q123" s="63"/>
      <c r="R123" s="125">
        <f>R124+R138</f>
        <v>199.3653304</v>
      </c>
      <c r="S123" s="63"/>
      <c r="T123" s="126">
        <f>T124+T138</f>
        <v>16.695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95</v>
      </c>
      <c r="BK123" s="127">
        <f>BK124+BK138</f>
        <v>0</v>
      </c>
    </row>
    <row r="124" spans="1:65" s="12" customFormat="1" ht="25.9" customHeight="1">
      <c r="B124" s="128"/>
      <c r="D124" s="129" t="s">
        <v>74</v>
      </c>
      <c r="E124" s="130" t="s">
        <v>115</v>
      </c>
      <c r="F124" s="130" t="s">
        <v>116</v>
      </c>
      <c r="I124" s="131"/>
      <c r="J124" s="132">
        <f>BK124</f>
        <v>0</v>
      </c>
      <c r="L124" s="128"/>
      <c r="M124" s="133"/>
      <c r="N124" s="134"/>
      <c r="O124" s="134"/>
      <c r="P124" s="135">
        <f>P125+P128+P130+P135</f>
        <v>0</v>
      </c>
      <c r="Q124" s="134"/>
      <c r="R124" s="135">
        <f>R125+R128+R130+R135</f>
        <v>199.3653304</v>
      </c>
      <c r="S124" s="134"/>
      <c r="T124" s="136">
        <f>T125+T128+T130+T135</f>
        <v>16.695</v>
      </c>
      <c r="AR124" s="129" t="s">
        <v>83</v>
      </c>
      <c r="AT124" s="137" t="s">
        <v>74</v>
      </c>
      <c r="AU124" s="137" t="s">
        <v>75</v>
      </c>
      <c r="AY124" s="129" t="s">
        <v>117</v>
      </c>
      <c r="BK124" s="138">
        <f>BK125+BK128+BK130+BK135</f>
        <v>0</v>
      </c>
    </row>
    <row r="125" spans="1:65" s="12" customFormat="1" ht="22.85" customHeight="1">
      <c r="B125" s="128"/>
      <c r="D125" s="129" t="s">
        <v>74</v>
      </c>
      <c r="E125" s="139" t="s">
        <v>118</v>
      </c>
      <c r="F125" s="139" t="s">
        <v>119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SUM(P126:P127)</f>
        <v>0</v>
      </c>
      <c r="Q125" s="134"/>
      <c r="R125" s="135">
        <f>SUM(R126:R127)</f>
        <v>1.2330919999999999</v>
      </c>
      <c r="S125" s="134"/>
      <c r="T125" s="136">
        <f>SUM(T126:T127)</f>
        <v>0</v>
      </c>
      <c r="AR125" s="129" t="s">
        <v>83</v>
      </c>
      <c r="AT125" s="137" t="s">
        <v>74</v>
      </c>
      <c r="AU125" s="137" t="s">
        <v>83</v>
      </c>
      <c r="AY125" s="129" t="s">
        <v>117</v>
      </c>
      <c r="BK125" s="138">
        <f>SUM(BK126:BK127)</f>
        <v>0</v>
      </c>
    </row>
    <row r="126" spans="1:65" s="2" customFormat="1" ht="21.75" customHeight="1">
      <c r="A126" s="29"/>
      <c r="B126" s="141"/>
      <c r="C126" s="142" t="s">
        <v>83</v>
      </c>
      <c r="D126" s="142" t="s">
        <v>120</v>
      </c>
      <c r="E126" s="143" t="s">
        <v>121</v>
      </c>
      <c r="F126" s="144" t="s">
        <v>122</v>
      </c>
      <c r="G126" s="145" t="s">
        <v>123</v>
      </c>
      <c r="H126" s="146">
        <v>14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3.8000000000000002E-5</v>
      </c>
      <c r="R126" s="152">
        <f>Q126*H126</f>
        <v>5.3200000000000003E-4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124</v>
      </c>
      <c r="AT126" s="154" t="s">
        <v>120</v>
      </c>
      <c r="AU126" s="154" t="s">
        <v>118</v>
      </c>
      <c r="AY126" s="14" t="s">
        <v>117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118</v>
      </c>
      <c r="BK126" s="155">
        <f>ROUND(I126*H126,2)</f>
        <v>0</v>
      </c>
      <c r="BL126" s="14" t="s">
        <v>124</v>
      </c>
      <c r="BM126" s="154" t="s">
        <v>125</v>
      </c>
    </row>
    <row r="127" spans="1:65" s="2" customFormat="1" ht="21.75" customHeight="1">
      <c r="A127" s="29"/>
      <c r="B127" s="141"/>
      <c r="C127" s="142" t="s">
        <v>118</v>
      </c>
      <c r="D127" s="142" t="s">
        <v>120</v>
      </c>
      <c r="E127" s="143" t="s">
        <v>126</v>
      </c>
      <c r="F127" s="144" t="s">
        <v>127</v>
      </c>
      <c r="G127" s="145" t="s">
        <v>123</v>
      </c>
      <c r="H127" s="146">
        <v>14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>O127*H127</f>
        <v>0</v>
      </c>
      <c r="Q127" s="152">
        <v>8.8039999999999993E-2</v>
      </c>
      <c r="R127" s="152">
        <f>Q127*H127</f>
        <v>1.2325599999999999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124</v>
      </c>
      <c r="AT127" s="154" t="s">
        <v>120</v>
      </c>
      <c r="AU127" s="154" t="s">
        <v>118</v>
      </c>
      <c r="AY127" s="14" t="s">
        <v>117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4" t="s">
        <v>118</v>
      </c>
      <c r="BK127" s="155">
        <f>ROUND(I127*H127,2)</f>
        <v>0</v>
      </c>
      <c r="BL127" s="14" t="s">
        <v>124</v>
      </c>
      <c r="BM127" s="154" t="s">
        <v>128</v>
      </c>
    </row>
    <row r="128" spans="1:65" s="12" customFormat="1" ht="22.85" customHeight="1">
      <c r="B128" s="128"/>
      <c r="D128" s="129" t="s">
        <v>74</v>
      </c>
      <c r="E128" s="139" t="s">
        <v>129</v>
      </c>
      <c r="F128" s="139" t="s">
        <v>130</v>
      </c>
      <c r="I128" s="131"/>
      <c r="J128" s="140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191.96177</v>
      </c>
      <c r="S128" s="134"/>
      <c r="T128" s="136">
        <f>T129</f>
        <v>0</v>
      </c>
      <c r="AR128" s="129" t="s">
        <v>83</v>
      </c>
      <c r="AT128" s="137" t="s">
        <v>74</v>
      </c>
      <c r="AU128" s="137" t="s">
        <v>83</v>
      </c>
      <c r="AY128" s="129" t="s">
        <v>117</v>
      </c>
      <c r="BK128" s="138">
        <f>BK129</f>
        <v>0</v>
      </c>
    </row>
    <row r="129" spans="1:65" s="2" customFormat="1" ht="32.950000000000003" customHeight="1">
      <c r="A129" s="29"/>
      <c r="B129" s="141"/>
      <c r="C129" s="142" t="s">
        <v>129</v>
      </c>
      <c r="D129" s="142" t="s">
        <v>120</v>
      </c>
      <c r="E129" s="143" t="s">
        <v>131</v>
      </c>
      <c r="F129" s="144" t="s">
        <v>132</v>
      </c>
      <c r="G129" s="145" t="s">
        <v>133</v>
      </c>
      <c r="H129" s="146">
        <v>77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41</v>
      </c>
      <c r="O129" s="55"/>
      <c r="P129" s="152">
        <f>O129*H129</f>
        <v>0</v>
      </c>
      <c r="Q129" s="152">
        <v>2.4930099999999999</v>
      </c>
      <c r="R129" s="152">
        <f>Q129*H129</f>
        <v>191.96177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124</v>
      </c>
      <c r="AT129" s="154" t="s">
        <v>120</v>
      </c>
      <c r="AU129" s="154" t="s">
        <v>118</v>
      </c>
      <c r="AY129" s="14" t="s">
        <v>117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4" t="s">
        <v>118</v>
      </c>
      <c r="BK129" s="155">
        <f>ROUND(I129*H129,2)</f>
        <v>0</v>
      </c>
      <c r="BL129" s="14" t="s">
        <v>124</v>
      </c>
      <c r="BM129" s="154" t="s">
        <v>134</v>
      </c>
    </row>
    <row r="130" spans="1:65" s="12" customFormat="1" ht="22.85" customHeight="1">
      <c r="B130" s="128"/>
      <c r="D130" s="129" t="s">
        <v>74</v>
      </c>
      <c r="E130" s="139" t="s">
        <v>135</v>
      </c>
      <c r="F130" s="139" t="s">
        <v>136</v>
      </c>
      <c r="I130" s="131"/>
      <c r="J130" s="140">
        <f>BK130</f>
        <v>0</v>
      </c>
      <c r="L130" s="128"/>
      <c r="M130" s="133"/>
      <c r="N130" s="134"/>
      <c r="O130" s="134"/>
      <c r="P130" s="135">
        <f>SUM(P131:P134)</f>
        <v>0</v>
      </c>
      <c r="Q130" s="134"/>
      <c r="R130" s="135">
        <f>SUM(R131:R134)</f>
        <v>6.1704683999999999</v>
      </c>
      <c r="S130" s="134"/>
      <c r="T130" s="136">
        <f>SUM(T131:T134)</f>
        <v>16.695</v>
      </c>
      <c r="AR130" s="129" t="s">
        <v>83</v>
      </c>
      <c r="AT130" s="137" t="s">
        <v>74</v>
      </c>
      <c r="AU130" s="137" t="s">
        <v>83</v>
      </c>
      <c r="AY130" s="129" t="s">
        <v>117</v>
      </c>
      <c r="BK130" s="138">
        <f>SUM(BK131:BK134)</f>
        <v>0</v>
      </c>
    </row>
    <row r="131" spans="1:65" s="2" customFormat="1" ht="32.950000000000003" customHeight="1">
      <c r="A131" s="29"/>
      <c r="B131" s="141"/>
      <c r="C131" s="142" t="s">
        <v>124</v>
      </c>
      <c r="D131" s="142" t="s">
        <v>120</v>
      </c>
      <c r="E131" s="143" t="s">
        <v>137</v>
      </c>
      <c r="F131" s="144" t="s">
        <v>138</v>
      </c>
      <c r="G131" s="145" t="s">
        <v>123</v>
      </c>
      <c r="H131" s="146">
        <v>120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41</v>
      </c>
      <c r="O131" s="55"/>
      <c r="P131" s="152">
        <f>O131*H131</f>
        <v>0</v>
      </c>
      <c r="Q131" s="152">
        <v>2.5710569999999999E-2</v>
      </c>
      <c r="R131" s="152">
        <f>Q131*H131</f>
        <v>3.0852683999999999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124</v>
      </c>
      <c r="AT131" s="154" t="s">
        <v>120</v>
      </c>
      <c r="AU131" s="154" t="s">
        <v>118</v>
      </c>
      <c r="AY131" s="14" t="s">
        <v>117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118</v>
      </c>
      <c r="BK131" s="155">
        <f>ROUND(I131*H131,2)</f>
        <v>0</v>
      </c>
      <c r="BL131" s="14" t="s">
        <v>124</v>
      </c>
      <c r="BM131" s="154" t="s">
        <v>139</v>
      </c>
    </row>
    <row r="132" spans="1:65" s="2" customFormat="1" ht="44.35" customHeight="1">
      <c r="A132" s="29"/>
      <c r="B132" s="141"/>
      <c r="C132" s="142" t="s">
        <v>140</v>
      </c>
      <c r="D132" s="142" t="s">
        <v>120</v>
      </c>
      <c r="E132" s="143" t="s">
        <v>141</v>
      </c>
      <c r="F132" s="144" t="s">
        <v>142</v>
      </c>
      <c r="G132" s="145" t="s">
        <v>123</v>
      </c>
      <c r="H132" s="146">
        <v>360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41</v>
      </c>
      <c r="O132" s="55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124</v>
      </c>
      <c r="AT132" s="154" t="s">
        <v>120</v>
      </c>
      <c r="AU132" s="154" t="s">
        <v>118</v>
      </c>
      <c r="AY132" s="14" t="s">
        <v>117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118</v>
      </c>
      <c r="BK132" s="155">
        <f>ROUND(I132*H132,2)</f>
        <v>0</v>
      </c>
      <c r="BL132" s="14" t="s">
        <v>124</v>
      </c>
      <c r="BM132" s="154" t="s">
        <v>143</v>
      </c>
    </row>
    <row r="133" spans="1:65" s="2" customFormat="1" ht="32.950000000000003" customHeight="1">
      <c r="A133" s="29"/>
      <c r="B133" s="141"/>
      <c r="C133" s="142" t="s">
        <v>144</v>
      </c>
      <c r="D133" s="142" t="s">
        <v>120</v>
      </c>
      <c r="E133" s="143" t="s">
        <v>145</v>
      </c>
      <c r="F133" s="144" t="s">
        <v>146</v>
      </c>
      <c r="G133" s="145" t="s">
        <v>123</v>
      </c>
      <c r="H133" s="146">
        <v>120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41</v>
      </c>
      <c r="O133" s="55"/>
      <c r="P133" s="152">
        <f>O133*H133</f>
        <v>0</v>
      </c>
      <c r="Q133" s="152">
        <v>2.571E-2</v>
      </c>
      <c r="R133" s="152">
        <f>Q133*H133</f>
        <v>3.0851999999999999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124</v>
      </c>
      <c r="AT133" s="154" t="s">
        <v>120</v>
      </c>
      <c r="AU133" s="154" t="s">
        <v>118</v>
      </c>
      <c r="AY133" s="14" t="s">
        <v>117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118</v>
      </c>
      <c r="BK133" s="155">
        <f>ROUND(I133*H133,2)</f>
        <v>0</v>
      </c>
      <c r="BL133" s="14" t="s">
        <v>124</v>
      </c>
      <c r="BM133" s="154" t="s">
        <v>147</v>
      </c>
    </row>
    <row r="134" spans="1:65" s="2" customFormat="1" ht="21.75" customHeight="1">
      <c r="A134" s="29"/>
      <c r="B134" s="141"/>
      <c r="C134" s="142" t="s">
        <v>148</v>
      </c>
      <c r="D134" s="142" t="s">
        <v>120</v>
      </c>
      <c r="E134" s="143" t="s">
        <v>149</v>
      </c>
      <c r="F134" s="144" t="s">
        <v>150</v>
      </c>
      <c r="G134" s="145" t="s">
        <v>133</v>
      </c>
      <c r="H134" s="146">
        <v>7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41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2.3849999999999998</v>
      </c>
      <c r="T134" s="153">
        <f>S134*H134</f>
        <v>16.695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124</v>
      </c>
      <c r="AT134" s="154" t="s">
        <v>120</v>
      </c>
      <c r="AU134" s="154" t="s">
        <v>118</v>
      </c>
      <c r="AY134" s="14" t="s">
        <v>117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4" t="s">
        <v>118</v>
      </c>
      <c r="BK134" s="155">
        <f>ROUND(I134*H134,2)</f>
        <v>0</v>
      </c>
      <c r="BL134" s="14" t="s">
        <v>124</v>
      </c>
      <c r="BM134" s="154" t="s">
        <v>151</v>
      </c>
    </row>
    <row r="135" spans="1:65" s="12" customFormat="1" ht="22.85" customHeight="1">
      <c r="B135" s="128"/>
      <c r="D135" s="129" t="s">
        <v>74</v>
      </c>
      <c r="E135" s="139" t="s">
        <v>152</v>
      </c>
      <c r="F135" s="139" t="s">
        <v>153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SUM(P136:P137)</f>
        <v>0</v>
      </c>
      <c r="Q135" s="134"/>
      <c r="R135" s="135">
        <f>SUM(R136:R137)</f>
        <v>0</v>
      </c>
      <c r="S135" s="134"/>
      <c r="T135" s="136">
        <f>SUM(T136:T137)</f>
        <v>0</v>
      </c>
      <c r="AR135" s="129" t="s">
        <v>83</v>
      </c>
      <c r="AT135" s="137" t="s">
        <v>74</v>
      </c>
      <c r="AU135" s="137" t="s">
        <v>83</v>
      </c>
      <c r="AY135" s="129" t="s">
        <v>117</v>
      </c>
      <c r="BK135" s="138">
        <f>SUM(BK136:BK137)</f>
        <v>0</v>
      </c>
    </row>
    <row r="136" spans="1:65" s="2" customFormat="1" ht="21.75" customHeight="1">
      <c r="A136" s="29"/>
      <c r="B136" s="141"/>
      <c r="C136" s="142" t="s">
        <v>154</v>
      </c>
      <c r="D136" s="142" t="s">
        <v>120</v>
      </c>
      <c r="E136" s="143" t="s">
        <v>155</v>
      </c>
      <c r="F136" s="144" t="s">
        <v>156</v>
      </c>
      <c r="G136" s="145" t="s">
        <v>157</v>
      </c>
      <c r="H136" s="146">
        <v>199.36500000000001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124</v>
      </c>
      <c r="AT136" s="154" t="s">
        <v>120</v>
      </c>
      <c r="AU136" s="154" t="s">
        <v>118</v>
      </c>
      <c r="AY136" s="14" t="s">
        <v>117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118</v>
      </c>
      <c r="BK136" s="155">
        <f>ROUND(I136*H136,2)</f>
        <v>0</v>
      </c>
      <c r="BL136" s="14" t="s">
        <v>124</v>
      </c>
      <c r="BM136" s="154" t="s">
        <v>158</v>
      </c>
    </row>
    <row r="137" spans="1:65" s="2" customFormat="1" ht="44.35" customHeight="1">
      <c r="A137" s="29"/>
      <c r="B137" s="141"/>
      <c r="C137" s="142" t="s">
        <v>135</v>
      </c>
      <c r="D137" s="142" t="s">
        <v>120</v>
      </c>
      <c r="E137" s="143" t="s">
        <v>159</v>
      </c>
      <c r="F137" s="144" t="s">
        <v>160</v>
      </c>
      <c r="G137" s="145" t="s">
        <v>157</v>
      </c>
      <c r="H137" s="146">
        <v>199.36500000000001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124</v>
      </c>
      <c r="AT137" s="154" t="s">
        <v>120</v>
      </c>
      <c r="AU137" s="154" t="s">
        <v>118</v>
      </c>
      <c r="AY137" s="14" t="s">
        <v>117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118</v>
      </c>
      <c r="BK137" s="155">
        <f>ROUND(I137*H137,2)</f>
        <v>0</v>
      </c>
      <c r="BL137" s="14" t="s">
        <v>124</v>
      </c>
      <c r="BM137" s="154" t="s">
        <v>161</v>
      </c>
    </row>
    <row r="138" spans="1:65" s="12" customFormat="1" ht="25.9" customHeight="1">
      <c r="B138" s="128"/>
      <c r="D138" s="129" t="s">
        <v>74</v>
      </c>
      <c r="E138" s="130" t="s">
        <v>162</v>
      </c>
      <c r="F138" s="130" t="s">
        <v>163</v>
      </c>
      <c r="I138" s="131"/>
      <c r="J138" s="132">
        <f>BK138</f>
        <v>0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0</v>
      </c>
      <c r="S138" s="134"/>
      <c r="T138" s="136">
        <f>T139</f>
        <v>0</v>
      </c>
      <c r="AR138" s="129" t="s">
        <v>140</v>
      </c>
      <c r="AT138" s="137" t="s">
        <v>74</v>
      </c>
      <c r="AU138" s="137" t="s">
        <v>75</v>
      </c>
      <c r="AY138" s="129" t="s">
        <v>117</v>
      </c>
      <c r="BK138" s="138">
        <f>BK139</f>
        <v>0</v>
      </c>
    </row>
    <row r="139" spans="1:65" s="12" customFormat="1" ht="22.85" customHeight="1">
      <c r="B139" s="128"/>
      <c r="D139" s="129" t="s">
        <v>74</v>
      </c>
      <c r="E139" s="139" t="s">
        <v>164</v>
      </c>
      <c r="F139" s="139" t="s">
        <v>165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SUM(P140:P142)</f>
        <v>0</v>
      </c>
      <c r="Q139" s="134"/>
      <c r="R139" s="135">
        <f>SUM(R140:R142)</f>
        <v>0</v>
      </c>
      <c r="S139" s="134"/>
      <c r="T139" s="136">
        <f>SUM(T140:T142)</f>
        <v>0</v>
      </c>
      <c r="AR139" s="129" t="s">
        <v>140</v>
      </c>
      <c r="AT139" s="137" t="s">
        <v>74</v>
      </c>
      <c r="AU139" s="137" t="s">
        <v>83</v>
      </c>
      <c r="AY139" s="129" t="s">
        <v>117</v>
      </c>
      <c r="BK139" s="138">
        <f>SUM(BK140:BK142)</f>
        <v>0</v>
      </c>
    </row>
    <row r="140" spans="1:65" s="2" customFormat="1" ht="32.950000000000003" customHeight="1">
      <c r="A140" s="29"/>
      <c r="B140" s="141"/>
      <c r="C140" s="142" t="s">
        <v>166</v>
      </c>
      <c r="D140" s="142" t="s">
        <v>120</v>
      </c>
      <c r="E140" s="143" t="s">
        <v>167</v>
      </c>
      <c r="F140" s="144" t="s">
        <v>168</v>
      </c>
      <c r="G140" s="145" t="s">
        <v>169</v>
      </c>
      <c r="H140" s="146">
        <v>77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170</v>
      </c>
      <c r="AT140" s="154" t="s">
        <v>120</v>
      </c>
      <c r="AU140" s="154" t="s">
        <v>118</v>
      </c>
      <c r="AY140" s="14" t="s">
        <v>117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118</v>
      </c>
      <c r="BK140" s="155">
        <f>ROUND(I140*H140,2)</f>
        <v>0</v>
      </c>
      <c r="BL140" s="14" t="s">
        <v>170</v>
      </c>
      <c r="BM140" s="154" t="s">
        <v>171</v>
      </c>
    </row>
    <row r="141" spans="1:65" s="2" customFormat="1" ht="32.950000000000003" customHeight="1">
      <c r="A141" s="29"/>
      <c r="B141" s="141"/>
      <c r="C141" s="142" t="s">
        <v>172</v>
      </c>
      <c r="D141" s="142" t="s">
        <v>120</v>
      </c>
      <c r="E141" s="143" t="s">
        <v>173</v>
      </c>
      <c r="F141" s="144" t="s">
        <v>174</v>
      </c>
      <c r="G141" s="145" t="s">
        <v>169</v>
      </c>
      <c r="H141" s="146">
        <v>77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170</v>
      </c>
      <c r="AT141" s="154" t="s">
        <v>120</v>
      </c>
      <c r="AU141" s="154" t="s">
        <v>118</v>
      </c>
      <c r="AY141" s="14" t="s">
        <v>117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118</v>
      </c>
      <c r="BK141" s="155">
        <f>ROUND(I141*H141,2)</f>
        <v>0</v>
      </c>
      <c r="BL141" s="14" t="s">
        <v>170</v>
      </c>
      <c r="BM141" s="154" t="s">
        <v>175</v>
      </c>
    </row>
    <row r="142" spans="1:65" s="2" customFormat="1" ht="21.75" customHeight="1">
      <c r="A142" s="29"/>
      <c r="B142" s="141"/>
      <c r="C142" s="142" t="s">
        <v>176</v>
      </c>
      <c r="D142" s="142" t="s">
        <v>120</v>
      </c>
      <c r="E142" s="143" t="s">
        <v>177</v>
      </c>
      <c r="F142" s="144" t="s">
        <v>178</v>
      </c>
      <c r="G142" s="145" t="s">
        <v>169</v>
      </c>
      <c r="H142" s="146">
        <v>77</v>
      </c>
      <c r="I142" s="147"/>
      <c r="J142" s="148">
        <f>ROUND(I142*H142,2)</f>
        <v>0</v>
      </c>
      <c r="K142" s="149"/>
      <c r="L142" s="30"/>
      <c r="M142" s="156" t="s">
        <v>1</v>
      </c>
      <c r="N142" s="157" t="s">
        <v>41</v>
      </c>
      <c r="O142" s="158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170</v>
      </c>
      <c r="AT142" s="154" t="s">
        <v>120</v>
      </c>
      <c r="AU142" s="154" t="s">
        <v>118</v>
      </c>
      <c r="AY142" s="14" t="s">
        <v>117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118</v>
      </c>
      <c r="BK142" s="155">
        <f>ROUND(I142*H142,2)</f>
        <v>0</v>
      </c>
      <c r="BL142" s="14" t="s">
        <v>170</v>
      </c>
      <c r="BM142" s="154" t="s">
        <v>179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2:K142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211 - Bašta č. 12 -  6,0 ...</vt:lpstr>
      <vt:lpstr>212 - Múr č. 21 -  10,0 x...</vt:lpstr>
      <vt:lpstr>'211 - Bašta č. 12 -  6,0 ...'!Názvy_tlače</vt:lpstr>
      <vt:lpstr>'212 - Múr č. 21 -  10,0 x...'!Názvy_tlače</vt:lpstr>
      <vt:lpstr>'Rekapitulácia stavby'!Názvy_tlače</vt:lpstr>
      <vt:lpstr>'211 - Bašta č. 12 -  6,0 ...'!Oblasť_tlače</vt:lpstr>
      <vt:lpstr>'212 - Múr č. 21 -  10,0 x...'!Oblasť_tlače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12345-PC\12345</dc:creator>
  <cp:lastModifiedBy>Peter Hudák</cp:lastModifiedBy>
  <dcterms:created xsi:type="dcterms:W3CDTF">2021-03-30T15:22:31Z</dcterms:created>
  <dcterms:modified xsi:type="dcterms:W3CDTF">2021-09-15T15:09:00Z</dcterms:modified>
</cp:coreProperties>
</file>